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ПУ_03.02.2022\ЧУ 2022\ЛІЧИЛЬНІ ТАБЛИЦІ\МАНІ\"/>
    </mc:Choice>
  </mc:AlternateContent>
  <bookViews>
    <workbookView xWindow="0" yWindow="0" windowWidth="24000" windowHeight="11025" activeTab="26"/>
  </bookViews>
  <sheets>
    <sheet name="СЖМ" sheetId="1" r:id="rId1"/>
    <sheet name="СММ" sheetId="2" r:id="rId2"/>
    <sheet name="КМФ" sheetId="3" r:id="rId3"/>
    <sheet name="СМФ" sheetId="4" r:id="rId4"/>
    <sheet name="КЧМ" sheetId="5" r:id="rId5"/>
    <sheet name="АппМан" sheetId="6" r:id="rId6"/>
    <sheet name="КомбіМан" sheetId="7" r:id="rId7"/>
    <sheet name="Soak-off" sheetId="8" r:id="rId8"/>
    <sheet name="Верхние формы" sheetId="9" r:id="rId9"/>
    <sheet name="СПГЛ" sheetId="10" r:id="rId10"/>
    <sheet name="Миндаль+ДФ" sheetId="11" r:id="rId11"/>
    <sheet name="МоднСалМод" sheetId="12" r:id="rId12"/>
    <sheet name="Стилет" sheetId="13" r:id="rId13"/>
    <sheet name="ХрустФр" sheetId="14" r:id="rId14"/>
    <sheet name="МанОМС" sheetId="15" r:id="rId15"/>
    <sheet name="MIX" sheetId="16" r:id="rId16"/>
    <sheet name="Постер Свобод Тема" sheetId="21" r:id="rId17"/>
    <sheet name="Постер Инста" sheetId="17" r:id="rId18"/>
    <sheet name="Аерогр.Тренд.дизайн" sheetId="18" r:id="rId19"/>
    <sheet name="Декор предмета" sheetId="19" r:id="rId20"/>
    <sheet name="3D дизайн на типсе" sheetId="20" r:id="rId21"/>
    <sheet name="Диз на 5типсах" sheetId="22" r:id="rId22"/>
    <sheet name="Инкрустация" sheetId="23" r:id="rId23"/>
    <sheet name="диз.тіпса Салон.ст пед" sheetId="24" r:id="rId24"/>
    <sheet name="Фан.мод на руці" sheetId="25" r:id="rId25"/>
    <sheet name="Под.дизайн" sheetId="27" r:id="rId26"/>
    <sheet name="ХД роср короб" sheetId="26" r:id="rId2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9" l="1"/>
  <c r="L10" i="19"/>
  <c r="L8" i="19"/>
  <c r="L7" i="18"/>
  <c r="L5" i="18"/>
  <c r="O34" i="17"/>
  <c r="O35" i="17"/>
  <c r="O36" i="17"/>
  <c r="O39" i="17"/>
  <c r="O40" i="17"/>
  <c r="O41" i="17"/>
  <c r="O42" i="17"/>
  <c r="O43" i="17"/>
  <c r="O44" i="17"/>
  <c r="O45" i="17"/>
  <c r="O33" i="17"/>
  <c r="H39" i="17"/>
  <c r="J39" i="17" s="1"/>
  <c r="H40" i="17"/>
  <c r="J40" i="17" s="1"/>
  <c r="H41" i="17"/>
  <c r="J41" i="17" s="1"/>
  <c r="H42" i="17"/>
  <c r="J42" i="17" s="1"/>
  <c r="H43" i="17"/>
  <c r="J43" i="17" s="1"/>
  <c r="H44" i="17"/>
  <c r="J44" i="17" s="1"/>
  <c r="H45" i="17"/>
  <c r="J45" i="17" s="1"/>
  <c r="H34" i="17"/>
  <c r="J34" i="17" s="1"/>
  <c r="H35" i="17"/>
  <c r="J35" i="17" s="1"/>
  <c r="H36" i="17"/>
  <c r="J36" i="17" s="1"/>
  <c r="H33" i="17"/>
  <c r="J33" i="17" s="1"/>
  <c r="N13" i="27" l="1"/>
  <c r="N14" i="27"/>
  <c r="N15" i="27"/>
  <c r="N16" i="27"/>
  <c r="N17" i="27"/>
  <c r="N19" i="27"/>
  <c r="N20" i="27"/>
  <c r="N21" i="27"/>
  <c r="N22" i="27"/>
  <c r="N23" i="27"/>
  <c r="N25" i="27"/>
  <c r="N26" i="27"/>
  <c r="N27" i="27"/>
  <c r="N28" i="27"/>
  <c r="N29" i="27"/>
  <c r="N31" i="27"/>
  <c r="N32" i="27"/>
  <c r="N33" i="27"/>
  <c r="N34" i="27"/>
  <c r="N35" i="27"/>
  <c r="N8" i="27"/>
  <c r="N9" i="27"/>
  <c r="N10" i="27"/>
  <c r="N11" i="27"/>
  <c r="N7" i="27"/>
  <c r="L8" i="26"/>
  <c r="L9" i="26"/>
  <c r="L14" i="26"/>
  <c r="L15" i="26"/>
  <c r="L16" i="26"/>
  <c r="L11" i="26"/>
  <c r="L12" i="26"/>
  <c r="L13" i="26"/>
  <c r="L7" i="26"/>
  <c r="Q14" i="24"/>
  <c r="Q7" i="24"/>
  <c r="L19" i="22"/>
  <c r="O7" i="23"/>
  <c r="K7" i="25"/>
  <c r="K8" i="25"/>
  <c r="N5" i="25" s="1"/>
  <c r="K9" i="25"/>
  <c r="K10" i="25"/>
  <c r="K11" i="25"/>
  <c r="K12" i="25"/>
  <c r="K13" i="25"/>
  <c r="K14" i="25"/>
  <c r="K15" i="25"/>
  <c r="K6" i="25"/>
  <c r="M10" i="23"/>
  <c r="M11" i="23"/>
  <c r="M8" i="23"/>
  <c r="M9" i="23"/>
  <c r="M7" i="23"/>
  <c r="M12" i="23" s="1"/>
  <c r="O15" i="24"/>
  <c r="O16" i="24"/>
  <c r="O17" i="24"/>
  <c r="O18" i="24"/>
  <c r="O14" i="24"/>
  <c r="O10" i="24"/>
  <c r="O11" i="24"/>
  <c r="O12" i="24"/>
  <c r="O9" i="24"/>
  <c r="O8" i="24"/>
  <c r="O13" i="24" s="1"/>
  <c r="L22" i="22"/>
  <c r="L23" i="22"/>
  <c r="L24" i="22"/>
  <c r="L25" i="22"/>
  <c r="L21" i="22"/>
  <c r="L10" i="22"/>
  <c r="L15" i="22"/>
  <c r="L20" i="22"/>
  <c r="L17" i="22"/>
  <c r="L18" i="22"/>
  <c r="L16" i="22"/>
  <c r="L12" i="22"/>
  <c r="L13" i="22"/>
  <c r="L14" i="22"/>
  <c r="L11" i="22"/>
  <c r="L7" i="22"/>
  <c r="L8" i="22"/>
  <c r="L9" i="22"/>
  <c r="L6" i="22"/>
  <c r="L11" i="25" l="1"/>
  <c r="M11" i="25" s="1"/>
  <c r="N11" i="25" s="1"/>
  <c r="M16" i="22"/>
  <c r="N16" i="22" s="1"/>
  <c r="O16" i="22" s="1"/>
  <c r="O7" i="27"/>
  <c r="P7" i="27" s="1"/>
  <c r="Q7" i="27" s="1"/>
  <c r="O31" i="27"/>
  <c r="P31" i="27" s="1"/>
  <c r="Q31" i="27" s="1"/>
  <c r="N36" i="27"/>
  <c r="N24" i="27"/>
  <c r="M21" i="22"/>
  <c r="N21" i="22" s="1"/>
  <c r="O21" i="22" s="1"/>
  <c r="O19" i="24"/>
  <c r="L5" i="25"/>
  <c r="M5" i="25" s="1"/>
  <c r="N12" i="27"/>
  <c r="O25" i="27"/>
  <c r="P25" i="27" s="1"/>
  <c r="Q25" i="27" s="1"/>
  <c r="N30" i="27"/>
  <c r="O19" i="27"/>
  <c r="P19" i="27" s="1"/>
  <c r="Q19" i="27" s="1"/>
  <c r="O13" i="27"/>
  <c r="P13" i="27" s="1"/>
  <c r="Q13" i="27" s="1"/>
  <c r="N18" i="27"/>
  <c r="M11" i="26"/>
  <c r="L17" i="26"/>
  <c r="M14" i="26" s="1"/>
  <c r="L10" i="26"/>
  <c r="M7" i="26" s="1"/>
  <c r="M11" i="22"/>
  <c r="N11" i="22" s="1"/>
  <c r="O11" i="22" s="1"/>
  <c r="M6" i="22"/>
  <c r="N6" i="22" s="1"/>
  <c r="O6" i="22" s="1"/>
  <c r="L18" i="20"/>
  <c r="L19" i="20"/>
  <c r="L17" i="20"/>
  <c r="L14" i="20"/>
  <c r="L13" i="20"/>
  <c r="L10" i="20"/>
  <c r="L11" i="20"/>
  <c r="L9" i="20"/>
  <c r="F14" i="21"/>
  <c r="F13" i="21"/>
  <c r="F12" i="21"/>
  <c r="F11" i="21"/>
  <c r="F10" i="21"/>
  <c r="F9" i="21"/>
  <c r="F8" i="21"/>
  <c r="F7" i="21"/>
  <c r="O13" i="17"/>
  <c r="N15" i="17"/>
  <c r="O15" i="17" s="1"/>
  <c r="P15" i="17" s="1"/>
  <c r="N16" i="17"/>
  <c r="O16" i="17" s="1"/>
  <c r="P16" i="17" s="1"/>
  <c r="N17" i="17"/>
  <c r="O17" i="17" s="1"/>
  <c r="P17" i="17" s="1"/>
  <c r="N18" i="17"/>
  <c r="O18" i="17" s="1"/>
  <c r="P18" i="17" s="1"/>
  <c r="N19" i="17"/>
  <c r="O19" i="17" s="1"/>
  <c r="P19" i="17" s="1"/>
  <c r="N20" i="17"/>
  <c r="O20" i="17" s="1"/>
  <c r="P20" i="17" s="1"/>
  <c r="N14" i="17"/>
  <c r="O14" i="17" s="1"/>
  <c r="P14" i="17" s="1"/>
  <c r="N10" i="17"/>
  <c r="O10" i="17" s="1"/>
  <c r="P10" i="17" s="1"/>
  <c r="N11" i="17"/>
  <c r="O11" i="17" s="1"/>
  <c r="P11" i="17" s="1"/>
  <c r="N12" i="17"/>
  <c r="O12" i="17" s="1"/>
  <c r="P12" i="17" s="1"/>
  <c r="N9" i="17"/>
  <c r="O9" i="17" s="1"/>
  <c r="P9" i="17" s="1"/>
  <c r="O8" i="17"/>
  <c r="M5" i="18"/>
  <c r="L16" i="20" l="1"/>
  <c r="N13" i="20" s="1"/>
  <c r="O13" i="20" s="1"/>
  <c r="L12" i="20"/>
  <c r="N8" i="20" s="1"/>
  <c r="L20" i="20"/>
  <c r="N17" i="20" s="1"/>
  <c r="O17" i="20" s="1"/>
  <c r="N3" i="16"/>
  <c r="N4" i="16"/>
  <c r="N5" i="16"/>
  <c r="N6" i="16"/>
  <c r="N7" i="16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6" i="15"/>
  <c r="T8" i="14"/>
  <c r="T9" i="14"/>
  <c r="T10" i="14"/>
  <c r="T7" i="14"/>
  <c r="T11" i="14" s="1"/>
  <c r="N8" i="16" l="1"/>
  <c r="N15" i="13"/>
  <c r="G7" i="12"/>
  <c r="G8" i="12"/>
  <c r="G9" i="12"/>
  <c r="G11" i="12"/>
  <c r="G12" i="12"/>
  <c r="G13" i="12"/>
  <c r="G15" i="12"/>
  <c r="G16" i="12"/>
  <c r="G17" i="12"/>
  <c r="G19" i="12"/>
  <c r="G20" i="12"/>
  <c r="G21" i="12"/>
  <c r="G23" i="12"/>
  <c r="G24" i="12"/>
  <c r="G25" i="12"/>
  <c r="G22" i="12" l="1"/>
  <c r="G18" i="12"/>
  <c r="G14" i="12"/>
  <c r="G10" i="12"/>
  <c r="G26" i="12"/>
  <c r="AA27" i="11"/>
  <c r="AA28" i="11"/>
  <c r="AA29" i="11"/>
  <c r="AA19" i="11"/>
  <c r="AA20" i="11"/>
  <c r="AA21" i="11"/>
  <c r="AA22" i="11"/>
  <c r="AA13" i="11"/>
  <c r="AA14" i="11"/>
  <c r="AA15" i="11"/>
  <c r="AA16" i="11"/>
  <c r="AA7" i="11"/>
  <c r="AA8" i="11"/>
  <c r="AA9" i="11"/>
  <c r="AA10" i="11"/>
  <c r="AA11" i="11" l="1"/>
  <c r="AA23" i="11"/>
  <c r="AA17" i="11"/>
  <c r="AA30" i="11"/>
  <c r="P8" i="10"/>
  <c r="P9" i="10"/>
  <c r="P10" i="10"/>
  <c r="P11" i="10"/>
  <c r="P12" i="10"/>
  <c r="P14" i="10"/>
  <c r="P15" i="10"/>
  <c r="P16" i="10"/>
  <c r="P17" i="10"/>
  <c r="P18" i="10"/>
  <c r="P20" i="10"/>
  <c r="P21" i="10"/>
  <c r="P22" i="10"/>
  <c r="P23" i="10"/>
  <c r="P24" i="10"/>
  <c r="P27" i="10"/>
  <c r="P28" i="10"/>
  <c r="P29" i="10"/>
  <c r="P30" i="10"/>
  <c r="P31" i="10"/>
  <c r="P33" i="10"/>
  <c r="P34" i="10"/>
  <c r="P35" i="10"/>
  <c r="P36" i="10"/>
  <c r="P39" i="10"/>
  <c r="P40" i="10"/>
  <c r="P41" i="10"/>
  <c r="P42" i="10"/>
  <c r="P43" i="10"/>
  <c r="P45" i="10"/>
  <c r="P46" i="10"/>
  <c r="P47" i="10"/>
  <c r="P48" i="10"/>
  <c r="P49" i="10"/>
  <c r="P51" i="10"/>
  <c r="P52" i="10"/>
  <c r="P53" i="10"/>
  <c r="P54" i="10"/>
  <c r="P55" i="10"/>
  <c r="P57" i="10"/>
  <c r="P58" i="10"/>
  <c r="P59" i="10"/>
  <c r="P60" i="10"/>
  <c r="P61" i="10"/>
  <c r="P63" i="10"/>
  <c r="P64" i="10"/>
  <c r="P65" i="10"/>
  <c r="P66" i="10"/>
  <c r="P67" i="10"/>
  <c r="P70" i="10"/>
  <c r="P71" i="10"/>
  <c r="P75" i="10"/>
  <c r="P76" i="10"/>
  <c r="P77" i="10"/>
  <c r="P78" i="10"/>
  <c r="P81" i="10"/>
  <c r="P82" i="10"/>
  <c r="P83" i="10"/>
  <c r="P84" i="10"/>
  <c r="P87" i="10"/>
  <c r="P88" i="10"/>
  <c r="P89" i="10"/>
  <c r="P90" i="10"/>
  <c r="P91" i="10"/>
  <c r="P93" i="10"/>
  <c r="P94" i="10"/>
  <c r="P95" i="10"/>
  <c r="P96" i="10"/>
  <c r="P97" i="10"/>
  <c r="O15" i="9"/>
  <c r="O16" i="9"/>
  <c r="O8" i="9"/>
  <c r="O9" i="9"/>
  <c r="P23" i="8"/>
  <c r="P65" i="8"/>
  <c r="P59" i="8"/>
  <c r="P53" i="8"/>
  <c r="P47" i="8"/>
  <c r="P41" i="8"/>
  <c r="P35" i="8"/>
  <c r="P29" i="8"/>
  <c r="P17" i="8"/>
  <c r="P11" i="8"/>
  <c r="P7" i="8"/>
  <c r="P8" i="8"/>
  <c r="P9" i="8"/>
  <c r="P10" i="8"/>
  <c r="P13" i="8"/>
  <c r="P14" i="8"/>
  <c r="P15" i="8"/>
  <c r="P16" i="8"/>
  <c r="P19" i="8"/>
  <c r="P20" i="8"/>
  <c r="P21" i="8"/>
  <c r="P22" i="8"/>
  <c r="P25" i="8"/>
  <c r="P26" i="8"/>
  <c r="P27" i="8"/>
  <c r="P28" i="8"/>
  <c r="P31" i="8"/>
  <c r="P36" i="8" s="1"/>
  <c r="P32" i="8"/>
  <c r="P33" i="8"/>
  <c r="P34" i="8"/>
  <c r="P37" i="8"/>
  <c r="P38" i="8"/>
  <c r="P39" i="8"/>
  <c r="P40" i="8"/>
  <c r="P43" i="8"/>
  <c r="P48" i="8" s="1"/>
  <c r="P44" i="8"/>
  <c r="P45" i="8"/>
  <c r="P46" i="8"/>
  <c r="P49" i="8"/>
  <c r="P50" i="8"/>
  <c r="P51" i="8"/>
  <c r="P52" i="8"/>
  <c r="P55" i="8"/>
  <c r="P60" i="8" s="1"/>
  <c r="P56" i="8"/>
  <c r="P57" i="8"/>
  <c r="P58" i="8"/>
  <c r="P61" i="8"/>
  <c r="P66" i="8" s="1"/>
  <c r="P62" i="8"/>
  <c r="P63" i="8"/>
  <c r="P64" i="8"/>
  <c r="P54" i="8" l="1"/>
  <c r="P92" i="10"/>
  <c r="P86" i="10"/>
  <c r="P80" i="10"/>
  <c r="P62" i="10"/>
  <c r="P50" i="10"/>
  <c r="P38" i="10"/>
  <c r="P32" i="10"/>
  <c r="P25" i="10"/>
  <c r="P19" i="10"/>
  <c r="P13" i="10"/>
  <c r="P24" i="8"/>
  <c r="P42" i="8"/>
  <c r="P30" i="8"/>
  <c r="P18" i="8"/>
  <c r="P98" i="10"/>
  <c r="P68" i="10"/>
  <c r="P56" i="10"/>
  <c r="P44" i="10"/>
  <c r="P12" i="8"/>
  <c r="M94" i="7"/>
  <c r="M89" i="7"/>
  <c r="M85" i="7"/>
  <c r="M74" i="7"/>
  <c r="M80" i="7"/>
  <c r="M69" i="7"/>
  <c r="M64" i="7"/>
  <c r="M60" i="7"/>
  <c r="M54" i="7"/>
  <c r="M50" i="7"/>
  <c r="M45" i="7"/>
  <c r="M39" i="7"/>
  <c r="M33" i="7"/>
  <c r="M28" i="7"/>
  <c r="M23" i="7"/>
  <c r="M17" i="7"/>
  <c r="M11" i="7"/>
  <c r="K61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P48" i="7" s="1"/>
  <c r="K50" i="7"/>
  <c r="K51" i="7"/>
  <c r="K52" i="7"/>
  <c r="K53" i="7"/>
  <c r="K54" i="7"/>
  <c r="K55" i="7"/>
  <c r="K56" i="7"/>
  <c r="K57" i="7"/>
  <c r="K58" i="7"/>
  <c r="K59" i="7"/>
  <c r="K60" i="7"/>
  <c r="K62" i="7"/>
  <c r="K63" i="7"/>
  <c r="K64" i="7"/>
  <c r="K65" i="7"/>
  <c r="K66" i="7"/>
  <c r="K67" i="7"/>
  <c r="K68" i="7"/>
  <c r="K69" i="7"/>
  <c r="K70" i="7"/>
  <c r="K76" i="7"/>
  <c r="K77" i="7"/>
  <c r="K78" i="7"/>
  <c r="K79" i="7"/>
  <c r="K80" i="7"/>
  <c r="K81" i="7"/>
  <c r="K71" i="7"/>
  <c r="K72" i="7"/>
  <c r="K73" i="7"/>
  <c r="K74" i="7"/>
  <c r="K75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8" i="7"/>
  <c r="P60" i="6"/>
  <c r="P53" i="6"/>
  <c r="P48" i="6"/>
  <c r="P43" i="6"/>
  <c r="P38" i="6"/>
  <c r="P32" i="6"/>
  <c r="P27" i="6"/>
  <c r="P22" i="6"/>
  <c r="P17" i="6"/>
  <c r="P12" i="6"/>
  <c r="N9" i="6"/>
  <c r="N12" i="6"/>
  <c r="N13" i="6"/>
  <c r="N14" i="6"/>
  <c r="N17" i="6"/>
  <c r="N18" i="6"/>
  <c r="N19" i="6"/>
  <c r="N22" i="6"/>
  <c r="N23" i="6"/>
  <c r="N24" i="6"/>
  <c r="N27" i="6"/>
  <c r="N28" i="6"/>
  <c r="N29" i="6"/>
  <c r="N32" i="6"/>
  <c r="N33" i="6"/>
  <c r="N35" i="6"/>
  <c r="N38" i="6"/>
  <c r="N39" i="6"/>
  <c r="N40" i="6"/>
  <c r="N43" i="6"/>
  <c r="N44" i="6"/>
  <c r="N45" i="6"/>
  <c r="N48" i="6"/>
  <c r="N49" i="6"/>
  <c r="N50" i="6"/>
  <c r="N53" i="6"/>
  <c r="N54" i="6"/>
  <c r="N56" i="6"/>
  <c r="N59" i="6"/>
  <c r="N60" i="6"/>
  <c r="O38" i="5"/>
  <c r="O32" i="5"/>
  <c r="O27" i="5"/>
  <c r="O21" i="5"/>
  <c r="O16" i="5"/>
  <c r="O11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7" i="5"/>
  <c r="R9" i="5" s="1"/>
  <c r="T33" i="4"/>
  <c r="T38" i="4"/>
  <c r="T26" i="4"/>
  <c r="T21" i="4"/>
  <c r="T15" i="4"/>
  <c r="T9" i="4"/>
  <c r="R29" i="4"/>
  <c r="R31" i="4"/>
  <c r="R32" i="4"/>
  <c r="R33" i="4"/>
  <c r="R34" i="4"/>
  <c r="R35" i="4"/>
  <c r="R36" i="4"/>
  <c r="R37" i="4"/>
  <c r="R38" i="4"/>
  <c r="R22" i="4"/>
  <c r="R23" i="4"/>
  <c r="R24" i="4"/>
  <c r="R25" i="4"/>
  <c r="R26" i="4"/>
  <c r="R17" i="4"/>
  <c r="R18" i="4"/>
  <c r="R19" i="4"/>
  <c r="R20" i="4"/>
  <c r="R21" i="4"/>
  <c r="R11" i="4"/>
  <c r="R12" i="4"/>
  <c r="R13" i="4"/>
  <c r="R14" i="4"/>
  <c r="R15" i="4"/>
  <c r="R6" i="4"/>
  <c r="R7" i="4"/>
  <c r="R8" i="4"/>
  <c r="R9" i="4"/>
  <c r="R10" i="4"/>
  <c r="W13" i="4" l="1"/>
  <c r="W24" i="4"/>
  <c r="R25" i="5"/>
  <c r="R19" i="5"/>
  <c r="R59" i="6"/>
  <c r="R48" i="6"/>
  <c r="R37" i="6"/>
  <c r="R27" i="6"/>
  <c r="R17" i="6"/>
  <c r="W8" i="4"/>
  <c r="W19" i="4"/>
  <c r="W36" i="4"/>
  <c r="W31" i="4"/>
  <c r="R36" i="5"/>
  <c r="R30" i="5"/>
  <c r="R14" i="5"/>
  <c r="R52" i="6"/>
  <c r="R43" i="6"/>
  <c r="R32" i="6"/>
  <c r="R21" i="6"/>
  <c r="R11" i="6"/>
  <c r="P84" i="7"/>
  <c r="P63" i="7"/>
  <c r="P68" i="7"/>
  <c r="P43" i="7"/>
  <c r="P27" i="7"/>
  <c r="P10" i="7"/>
  <c r="P89" i="7"/>
  <c r="P73" i="7"/>
  <c r="P58" i="7"/>
  <c r="P53" i="7"/>
  <c r="P38" i="7"/>
  <c r="P32" i="7"/>
  <c r="P22" i="7"/>
  <c r="P94" i="7"/>
  <c r="P79" i="7"/>
  <c r="P16" i="7"/>
  <c r="AA23" i="3"/>
  <c r="AA24" i="3"/>
  <c r="AA25" i="3"/>
  <c r="AA16" i="3"/>
  <c r="AA17" i="3"/>
  <c r="AA18" i="3"/>
  <c r="AA19" i="3"/>
  <c r="AA10" i="3"/>
  <c r="AA11" i="3"/>
  <c r="AA12" i="3"/>
  <c r="AA13" i="3"/>
  <c r="AA26" i="3"/>
  <c r="AA15" i="3"/>
  <c r="AH17" i="3" s="1"/>
  <c r="AA22" i="3"/>
  <c r="AH24" i="3" s="1"/>
  <c r="O8" i="2"/>
  <c r="O9" i="2"/>
  <c r="O10" i="2"/>
  <c r="O11" i="2"/>
  <c r="U9" i="2" s="1"/>
  <c r="O12" i="2"/>
  <c r="O14" i="2"/>
  <c r="O15" i="2"/>
  <c r="O16" i="2"/>
  <c r="O17" i="2"/>
  <c r="O18" i="2"/>
  <c r="O19" i="2"/>
  <c r="O20" i="2"/>
  <c r="O21" i="2"/>
  <c r="O22" i="2"/>
  <c r="O23" i="2"/>
  <c r="O25" i="2"/>
  <c r="O26" i="2"/>
  <c r="O27" i="2"/>
  <c r="O28" i="2"/>
  <c r="O29" i="2"/>
  <c r="Q27" i="1"/>
  <c r="Q26" i="1"/>
  <c r="Q25" i="1"/>
  <c r="Q15" i="1"/>
  <c r="Q14" i="1"/>
  <c r="Q13" i="1"/>
  <c r="Q17" i="1"/>
  <c r="Q12" i="1"/>
  <c r="Q11" i="1"/>
  <c r="Q10" i="1"/>
  <c r="Q9" i="1"/>
  <c r="Q8" i="1"/>
  <c r="U9" i="1" s="1"/>
  <c r="Q29" i="1"/>
  <c r="Q16" i="1"/>
  <c r="Q28" i="1"/>
  <c r="U27" i="1" l="1"/>
  <c r="U15" i="1"/>
  <c r="AH10" i="3"/>
  <c r="U28" i="2"/>
  <c r="U21" i="2"/>
  <c r="U16" i="2"/>
  <c r="N9" i="13"/>
  <c r="N7" i="13"/>
  <c r="N10" i="13"/>
  <c r="N14" i="13"/>
  <c r="N12" i="13"/>
  <c r="N13" i="13"/>
  <c r="N8" i="13"/>
  <c r="N16" i="13" l="1"/>
  <c r="N11" i="13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D7" authorId="0" shapeId="0">
      <text>
        <r>
          <rPr>
            <b/>
            <sz val="9"/>
            <color indexed="81"/>
            <rFont val="Tahoma"/>
            <charset val="1"/>
          </rPr>
          <t>Пользователь Windows:</t>
        </r>
        <r>
          <rPr>
            <sz val="9"/>
            <color indexed="81"/>
            <rFont val="Tahoma"/>
            <charset val="1"/>
          </rPr>
          <t xml:space="preserve">
дисквалификация учасника </t>
        </r>
      </text>
    </comment>
    <comment ref="D8" authorId="0" shapeId="0">
      <text>
        <r>
          <rPr>
            <b/>
            <sz val="9"/>
            <color indexed="81"/>
            <rFont val="Tahoma"/>
            <charset val="1"/>
          </rPr>
          <t>Пользователь Windows:</t>
        </r>
        <r>
          <rPr>
            <sz val="9"/>
            <color indexed="81"/>
            <rFont val="Tahoma"/>
            <charset val="1"/>
          </rPr>
          <t xml:space="preserve">
дисквалификация учасника </t>
        </r>
      </text>
    </comment>
    <comment ref="D9" authorId="0" shapeId="0">
      <text>
        <r>
          <rPr>
            <b/>
            <sz val="9"/>
            <color indexed="81"/>
            <rFont val="Tahoma"/>
            <charset val="1"/>
          </rPr>
          <t>Пользователь Windows:</t>
        </r>
        <r>
          <rPr>
            <sz val="9"/>
            <color indexed="81"/>
            <rFont val="Tahoma"/>
            <charset val="1"/>
          </rPr>
          <t xml:space="preserve">
дисквалификация учасника 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N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за несоответсвие размера типсы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D2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 заполнена 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мудрокова оценивала по 10 шкале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мудрокова оценивала по 10 шкале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мудрокова оценивала по 10 шкале</t>
        </r>
      </text>
    </comment>
  </commentList>
</comments>
</file>

<file path=xl/sharedStrings.xml><?xml version="1.0" encoding="utf-8"?>
<sst xmlns="http://schemas.openxmlformats.org/spreadsheetml/2006/main" count="1236" uniqueCount="370">
  <si>
    <t xml:space="preserve">Номінація класичний жіночий манікюр   </t>
  </si>
  <si>
    <t xml:space="preserve">Юніори </t>
  </si>
  <si>
    <r>
      <t xml:space="preserve">    </t>
    </r>
    <r>
      <rPr>
        <b/>
        <sz val="10"/>
        <color theme="1"/>
        <rFont val="Arial"/>
        <family val="2"/>
        <charset val="204"/>
      </rPr>
      <t>Номер</t>
    </r>
  </si>
  <si>
    <t>Загальне враження</t>
  </si>
  <si>
    <t>Форма</t>
  </si>
  <si>
    <t>Довжина</t>
  </si>
  <si>
    <t>Техніка</t>
  </si>
  <si>
    <t>Складність</t>
  </si>
  <si>
    <t>Покриття1, 2 пальці</t>
  </si>
  <si>
    <t>Чистота</t>
  </si>
  <si>
    <t>Штраф</t>
  </si>
  <si>
    <t xml:space="preserve">Разом </t>
  </si>
  <si>
    <t xml:space="preserve">Зліва </t>
  </si>
  <si>
    <t>Справа</t>
  </si>
  <si>
    <t>Задній валик</t>
  </si>
  <si>
    <t xml:space="preserve">Щільність </t>
  </si>
  <si>
    <t>Периметр</t>
  </si>
  <si>
    <t> 4</t>
  </si>
  <si>
    <t> 5</t>
  </si>
  <si>
    <t>4 </t>
  </si>
  <si>
    <t xml:space="preserve">  </t>
  </si>
  <si>
    <t>Майстри</t>
  </si>
  <si>
    <t>Френч 3,4,5 пальці</t>
  </si>
  <si>
    <t>Сложность</t>
  </si>
  <si>
    <t>Рожевий</t>
  </si>
  <si>
    <t xml:space="preserve">Білий  </t>
  </si>
  <si>
    <t>Лінія</t>
  </si>
  <si>
    <t>Суддя</t>
  </si>
  <si>
    <t>Головіна</t>
  </si>
  <si>
    <t>Гергель - Соловей</t>
  </si>
  <si>
    <t>Мушарова</t>
  </si>
  <si>
    <t>Покриття</t>
  </si>
  <si>
    <t>Мудракова</t>
  </si>
  <si>
    <t>Левченко</t>
  </si>
  <si>
    <t>%</t>
  </si>
  <si>
    <r>
      <t xml:space="preserve">Номінація     </t>
    </r>
    <r>
      <rPr>
        <b/>
        <sz val="18"/>
        <color rgb="FF000000"/>
        <rFont val="Calibri"/>
        <family val="2"/>
        <charset val="204"/>
        <scheme val="minor"/>
      </rPr>
      <t xml:space="preserve">салонний чоловічий манікюр </t>
    </r>
  </si>
  <si>
    <t>Номер</t>
  </si>
  <si>
    <t>довжина</t>
  </si>
  <si>
    <t>Поліровка</t>
  </si>
  <si>
    <t>поверх</t>
  </si>
  <si>
    <t xml:space="preserve">складн </t>
  </si>
  <si>
    <t>Сакелари</t>
  </si>
  <si>
    <t>Старенко</t>
  </si>
  <si>
    <t>Лесик</t>
  </si>
  <si>
    <t>Коваленко</t>
  </si>
  <si>
    <t>Заднепрянная</t>
  </si>
  <si>
    <t>ЮНІОР </t>
  </si>
  <si>
    <r>
      <t> </t>
    </r>
    <r>
      <rPr>
        <b/>
        <sz val="10"/>
        <color theme="1"/>
        <rFont val="Arial"/>
        <family val="2"/>
        <charset val="204"/>
      </rPr>
      <t>МАЙСТЕР</t>
    </r>
  </si>
  <si>
    <r>
      <t> </t>
    </r>
    <r>
      <rPr>
        <b/>
        <sz val="10"/>
        <color theme="1"/>
        <rFont val="Arial"/>
        <family val="2"/>
        <charset val="204"/>
      </rPr>
      <t>ПРОФІ</t>
    </r>
  </si>
  <si>
    <t xml:space="preserve">технічність </t>
  </si>
  <si>
    <t>Итого</t>
  </si>
  <si>
    <t>Место</t>
  </si>
  <si>
    <t>заг. Вражен</t>
  </si>
  <si>
    <t xml:space="preserve">Форма         </t>
  </si>
  <si>
    <t xml:space="preserve">Продольна арка нігтя </t>
  </si>
  <si>
    <t>Апекс</t>
  </si>
  <si>
    <t xml:space="preserve">Бокові сторони   </t>
  </si>
  <si>
    <t xml:space="preserve">Поперечнаа арка нігтя </t>
  </si>
  <si>
    <t>Торець нігтя, лінія волоса</t>
  </si>
  <si>
    <t>Лінія кутикули</t>
  </si>
  <si>
    <t>Чистота роботи</t>
  </si>
  <si>
    <t>Лінія посмішки</t>
  </si>
  <si>
    <t>Техніка, контроль матеріалу</t>
  </si>
  <si>
    <t>Поверхня</t>
  </si>
  <si>
    <t>Штрафні бали</t>
  </si>
  <si>
    <t xml:space="preserve">разом </t>
  </si>
  <si>
    <t>Вид зверху</t>
  </si>
  <si>
    <t>відповідн. дл НЛ</t>
  </si>
  <si>
    <t>довжина вільного краю</t>
  </si>
  <si>
    <t>зліва</t>
  </si>
  <si>
    <t>справа</t>
  </si>
  <si>
    <t>паралельність</t>
  </si>
  <si>
    <t>вид спереду</t>
  </si>
  <si>
    <t>Конкейв - конвекс</t>
  </si>
  <si>
    <t>Плавний перехід до кутикули</t>
  </si>
  <si>
    <t>Чіткість</t>
  </si>
  <si>
    <t>Симетричність вусиків посмішки</t>
  </si>
  <si>
    <t>Глубина посмішки</t>
  </si>
  <si>
    <t>білий</t>
  </si>
  <si>
    <t>відсутність відслойок</t>
  </si>
  <si>
    <t>Номінація "Конкурсне моделювання нігтів"</t>
  </si>
  <si>
    <t xml:space="preserve">МАЙСТЕР </t>
  </si>
  <si>
    <t xml:space="preserve">ЕКСПЕРТ </t>
  </si>
  <si>
    <t>ПРОФІ</t>
  </si>
  <si>
    <t>Головина</t>
  </si>
  <si>
    <t>Золкина</t>
  </si>
  <si>
    <t>Кисель</t>
  </si>
  <si>
    <t>Антибура</t>
  </si>
  <si>
    <t>Салонне моделювання нігтів</t>
  </si>
  <si>
    <t>СУДДЯ</t>
  </si>
  <si>
    <t>заг.враження</t>
  </si>
  <si>
    <t xml:space="preserve">Бокові сторони    </t>
  </si>
  <si>
    <t xml:space="preserve">Поперечна акра нігтя </t>
  </si>
  <si>
    <t>Торець нігтя</t>
  </si>
  <si>
    <t>верхнє покриття</t>
  </si>
  <si>
    <t>штраф</t>
  </si>
  <si>
    <t>МАЙСТЕР</t>
  </si>
  <si>
    <t>ЕКСПЕРТ</t>
  </si>
  <si>
    <t>Амросиева</t>
  </si>
  <si>
    <t xml:space="preserve">Мудракова </t>
  </si>
  <si>
    <r>
      <t>Номінація</t>
    </r>
    <r>
      <rPr>
        <b/>
        <sz val="11"/>
        <color rgb="FF000000"/>
        <rFont val="Calibri"/>
        <family val="2"/>
        <charset val="204"/>
        <scheme val="minor"/>
      </rPr>
      <t xml:space="preserve"> Чоловічий креативний манікюр </t>
    </r>
  </si>
  <si>
    <t>Критерії</t>
  </si>
  <si>
    <t>Заг. враження</t>
  </si>
  <si>
    <t>Кольорове рішення</t>
  </si>
  <si>
    <t>Креативність та новаторство технік</t>
  </si>
  <si>
    <t>Якість виконання, чистота і акуратність виконання дизайну</t>
  </si>
  <si>
    <t>Компоновка</t>
  </si>
  <si>
    <t xml:space="preserve">Композиція </t>
  </si>
  <si>
    <t xml:space="preserve">Складність </t>
  </si>
  <si>
    <r>
      <t> </t>
    </r>
    <r>
      <rPr>
        <b/>
        <sz val="11"/>
        <color rgb="FF000000"/>
        <rFont val="Calibri"/>
        <family val="2"/>
        <charset val="204"/>
        <scheme val="minor"/>
      </rPr>
      <t>С+Ю</t>
    </r>
  </si>
  <si>
    <t> М+П</t>
  </si>
  <si>
    <t> ЕКСПЕРТ</t>
  </si>
  <si>
    <t>итого</t>
  </si>
  <si>
    <r>
      <t>Номінація</t>
    </r>
    <r>
      <rPr>
        <b/>
        <sz val="20"/>
        <color rgb="FF000000"/>
        <rFont val="Calibri"/>
        <family val="2"/>
        <charset val="204"/>
        <scheme val="minor"/>
      </rPr>
      <t xml:space="preserve"> Апаратний манікюр </t>
    </r>
  </si>
  <si>
    <t xml:space="preserve">Номер </t>
  </si>
  <si>
    <t xml:space="preserve">Довжина </t>
  </si>
  <si>
    <t xml:space="preserve">Форма </t>
  </si>
  <si>
    <t xml:space="preserve">Область кутикули </t>
  </si>
  <si>
    <t xml:space="preserve">Вид знизу </t>
  </si>
  <si>
    <t xml:space="preserve">Поверхня </t>
  </si>
  <si>
    <t xml:space="preserve">Техніка </t>
  </si>
  <si>
    <t xml:space="preserve">Техніка   </t>
  </si>
  <si>
    <t>складність</t>
  </si>
  <si>
    <t xml:space="preserve">Всього разом </t>
  </si>
  <si>
    <t>Лівий</t>
  </si>
  <si>
    <t>Правий</t>
  </si>
  <si>
    <t>Задній</t>
  </si>
  <si>
    <t>Експерт</t>
  </si>
  <si>
    <t>Профі</t>
  </si>
  <si>
    <t xml:space="preserve">Антибура </t>
  </si>
  <si>
    <t>Клапша</t>
  </si>
  <si>
    <t>Общее впечатление</t>
  </si>
  <si>
    <t>Длина</t>
  </si>
  <si>
    <t>Техника (обработка кожи вокруг ногтей), зона кутикулы</t>
  </si>
  <si>
    <t>Чистота работы</t>
  </si>
  <si>
    <t>Штрафные баллы</t>
  </si>
  <si>
    <t>прокс</t>
  </si>
  <si>
    <t>лев. б/с</t>
  </si>
  <si>
    <t>пр. б./с</t>
  </si>
  <si>
    <t>Ст +Ю</t>
  </si>
  <si>
    <t xml:space="preserve">Заднепрянная </t>
  </si>
  <si>
    <t>Всего</t>
  </si>
  <si>
    <r>
      <t>Номінація</t>
    </r>
    <r>
      <rPr>
        <b/>
        <sz val="20"/>
        <color rgb="FF000000"/>
        <rFont val="Calibri"/>
        <family val="2"/>
        <charset val="204"/>
        <scheme val="minor"/>
      </rPr>
      <t xml:space="preserve"> SOAK-OFF</t>
    </r>
  </si>
  <si>
    <t xml:space="preserve">Продольна арка </t>
  </si>
  <si>
    <t>Поперечна арка</t>
  </si>
  <si>
    <t>Покриття френч</t>
  </si>
  <si>
    <t>Фінішне покриття</t>
  </si>
  <si>
    <t xml:space="preserve">Блік </t>
  </si>
  <si>
    <t>Кривизна</t>
  </si>
  <si>
    <t>Симетричність</t>
  </si>
  <si>
    <t xml:space="preserve">Рожевий </t>
  </si>
  <si>
    <t xml:space="preserve">Білий </t>
  </si>
  <si>
    <t xml:space="preserve">Лінія </t>
  </si>
  <si>
    <t xml:space="preserve">Клапша </t>
  </si>
  <si>
    <t>3 -при условии возможности дать два третьих места</t>
  </si>
  <si>
    <t>Продольна арка</t>
  </si>
  <si>
    <t>Боковые стороны</t>
  </si>
  <si>
    <t>дизайн</t>
  </si>
  <si>
    <t>Вид зі зворотної сторони вільного краю</t>
  </si>
  <si>
    <t>Поверхння</t>
  </si>
  <si>
    <t xml:space="preserve">Техніка, контроль матеріалу </t>
  </si>
  <si>
    <t xml:space="preserve">Штраф </t>
  </si>
  <si>
    <t xml:space="preserve">Вид збоку </t>
  </si>
  <si>
    <r>
      <t>Номінація</t>
    </r>
    <r>
      <rPr>
        <b/>
        <sz val="20"/>
        <color rgb="FF000000"/>
        <rFont val="Calibri"/>
        <family val="2"/>
        <charset val="204"/>
        <scheme val="minor"/>
      </rPr>
      <t xml:space="preserve"> Верхні форми</t>
    </r>
  </si>
  <si>
    <t xml:space="preserve">Поперечна арка </t>
  </si>
  <si>
    <t>Вільний край</t>
  </si>
  <si>
    <t xml:space="preserve">Зона гіпоніхія </t>
  </si>
  <si>
    <t>Вид спереду</t>
  </si>
  <si>
    <r>
      <t>Номінація</t>
    </r>
    <r>
      <rPr>
        <b/>
        <sz val="20"/>
        <color rgb="FF000000"/>
        <rFont val="Calibri"/>
        <family val="2"/>
        <charset val="204"/>
        <scheme val="minor"/>
      </rPr>
      <t xml:space="preserve"> салонне покриття нігтів гелями-лаками </t>
    </r>
  </si>
  <si>
    <t>Френч</t>
  </si>
  <si>
    <t>Покриття червоним гелем</t>
  </si>
  <si>
    <t>Товщина в зоні кутикули</t>
  </si>
  <si>
    <t>Вид знизу</t>
  </si>
  <si>
    <t>Поверхність</t>
  </si>
  <si>
    <t>разом</t>
  </si>
  <si>
    <t>рожевий</t>
  </si>
  <si>
    <t>лінія</t>
  </si>
  <si>
    <t>щільність</t>
  </si>
  <si>
    <t>Зона кутикули</t>
  </si>
  <si>
    <t>Торець</t>
  </si>
  <si>
    <t>С+Ю</t>
  </si>
  <si>
    <t>М+П</t>
  </si>
  <si>
    <t>0 Дисквалификация</t>
  </si>
  <si>
    <t>Сучасний мигдаль + Декор. Френч</t>
  </si>
  <si>
    <t>№</t>
  </si>
  <si>
    <t>заг. Враження</t>
  </si>
  <si>
    <t>Форма (вид зверху)</t>
  </si>
  <si>
    <t>Прдольна арка</t>
  </si>
  <si>
    <t>Бокові сторони</t>
  </si>
  <si>
    <t>Форма (вид збоку)</t>
  </si>
  <si>
    <t>Торець, лінія волоса</t>
  </si>
  <si>
    <t>Чистота работи</t>
  </si>
  <si>
    <t>Техніка, контроль матеріала</t>
  </si>
  <si>
    <t>Оригінальність задумки</t>
  </si>
  <si>
    <t>якість виконання та акеуратність диз</t>
  </si>
  <si>
    <t>колірне рішення</t>
  </si>
  <si>
    <t>блиск поверхні</t>
  </si>
  <si>
    <t>паралелність</t>
  </si>
  <si>
    <t>V- вигин, 50% овала</t>
  </si>
  <si>
    <t>Конкейв - Конвекс</t>
  </si>
  <si>
    <t>найвищі точка</t>
  </si>
  <si>
    <t>подовження</t>
  </si>
  <si>
    <t>відсутність відшарувань та мармуру</t>
  </si>
  <si>
    <t>ЮНІОР</t>
  </si>
  <si>
    <t>Архітектура</t>
  </si>
  <si>
    <t>Дизайн</t>
  </si>
  <si>
    <t> С+Ю</t>
  </si>
  <si>
    <r>
      <t> </t>
    </r>
    <r>
      <rPr>
        <b/>
        <sz val="11"/>
        <color rgb="FF000000"/>
        <rFont val="Calibri"/>
        <family val="2"/>
        <charset val="204"/>
        <scheme val="minor"/>
      </rPr>
      <t>М+П</t>
    </r>
  </si>
  <si>
    <r>
      <t>Номінація</t>
    </r>
    <r>
      <rPr>
        <b/>
        <sz val="22"/>
        <color rgb="FF000000"/>
        <rFont val="Calibri"/>
        <family val="2"/>
        <charset val="204"/>
        <scheme val="minor"/>
      </rPr>
      <t xml:space="preserve"> Модне салонне моделювання нігтів </t>
    </r>
  </si>
  <si>
    <r>
      <t>Номінація</t>
    </r>
    <r>
      <rPr>
        <b/>
        <sz val="22"/>
        <color rgb="FF000000"/>
        <rFont val="Calibri"/>
        <family val="2"/>
        <charset val="204"/>
        <scheme val="minor"/>
      </rPr>
      <t xml:space="preserve"> сучасний стилет  </t>
    </r>
  </si>
  <si>
    <t>Бокові сторони вид збоку</t>
  </si>
  <si>
    <t>Бокові сторони вид зі сторони ладоні</t>
  </si>
  <si>
    <t>Поперечна арка вид з торця</t>
  </si>
  <si>
    <t>Область кутикули</t>
  </si>
  <si>
    <t>Гелеве покриття</t>
  </si>
  <si>
    <r>
      <t>ПРОФ</t>
    </r>
    <r>
      <rPr>
        <sz val="10"/>
        <color theme="1"/>
        <rFont val="Arial"/>
        <family val="2"/>
        <charset val="204"/>
      </rPr>
      <t>І </t>
    </r>
  </si>
  <si>
    <t>ЕКСПЕРТ </t>
  </si>
  <si>
    <t xml:space="preserve">Старенко </t>
  </si>
  <si>
    <t xml:space="preserve">% </t>
  </si>
  <si>
    <t>моделювавання нігтів GLASS FRENCH", "Салоний мигдаль "Криштелий Френч".</t>
  </si>
  <si>
    <t>заг. враження</t>
  </si>
  <si>
    <t>форма (фид зверху)</t>
  </si>
  <si>
    <t>продольна арка нігтя</t>
  </si>
  <si>
    <t>бокові сторони</t>
  </si>
  <si>
    <t>поперечна арка нігтя</t>
  </si>
  <si>
    <t xml:space="preserve">вільний край нігтя </t>
  </si>
  <si>
    <t xml:space="preserve">техніка. Контроль матеріалів </t>
  </si>
  <si>
    <t>лінія кутикули</t>
  </si>
  <si>
    <t xml:space="preserve">чистота роботи </t>
  </si>
  <si>
    <t>лінія посмішки</t>
  </si>
  <si>
    <t>орагинільість задумки</t>
  </si>
  <si>
    <t>штрафні бали</t>
  </si>
  <si>
    <t xml:space="preserve">Итого </t>
  </si>
  <si>
    <r>
      <t>Номінація</t>
    </r>
    <r>
      <rPr>
        <b/>
        <sz val="20"/>
        <color rgb="FF000000"/>
        <rFont val="Calibri"/>
        <family val="2"/>
        <charset val="204"/>
        <scheme val="minor"/>
      </rPr>
      <t xml:space="preserve"> Манікюр з дизайном ОМС </t>
    </r>
  </si>
  <si>
    <t>Номер учасника</t>
  </si>
  <si>
    <t xml:space="preserve">Техника, чистота исполнения </t>
  </si>
  <si>
    <t>Оригинальность идеи, раскрытие темы</t>
  </si>
  <si>
    <t>Сложность работы</t>
  </si>
  <si>
    <t>Цветовое решение</t>
  </si>
  <si>
    <t>Композиция</t>
  </si>
  <si>
    <t>Наличие и качество выполнения барельефа</t>
  </si>
  <si>
    <t>Чистота, читаемость дизайна</t>
  </si>
  <si>
    <t>балл</t>
  </si>
  <si>
    <r>
      <t>Номінація</t>
    </r>
    <r>
      <rPr>
        <b/>
        <sz val="20"/>
        <color rgb="FF000000"/>
        <rFont val="Calibri"/>
        <family val="2"/>
        <charset val="204"/>
        <scheme val="minor"/>
      </rPr>
      <t xml:space="preserve"> Постер. Кадр для Instagram  </t>
    </r>
  </si>
  <si>
    <t>Судьи</t>
  </si>
  <si>
    <t>Колір</t>
  </si>
  <si>
    <t>Оригінальність</t>
  </si>
  <si>
    <t>Якість акуратність і чистота дизайна</t>
  </si>
  <si>
    <t>Композиція</t>
  </si>
  <si>
    <t>Рівень складності малюнка і  техніки</t>
  </si>
  <si>
    <t>Верхнє покриття</t>
  </si>
  <si>
    <t>с+ю</t>
  </si>
  <si>
    <t>Гармонічність,чистота роботи</t>
  </si>
  <si>
    <t>Володіння матеріалом</t>
  </si>
  <si>
    <t>Мініатюрність</t>
  </si>
  <si>
    <t>Робота з кольором</t>
  </si>
  <si>
    <t>м+п</t>
  </si>
  <si>
    <t>30 балів</t>
  </si>
  <si>
    <r>
      <t>Номінація</t>
    </r>
    <r>
      <rPr>
        <b/>
        <sz val="20"/>
        <color rgb="FF000000"/>
        <rFont val="Calibri"/>
        <family val="2"/>
        <charset val="204"/>
        <scheme val="minor"/>
      </rPr>
      <t xml:space="preserve"> Постер. Тема вільна</t>
    </r>
  </si>
  <si>
    <t>Довгі</t>
  </si>
  <si>
    <t>Короткі</t>
  </si>
  <si>
    <t>Майстерність</t>
  </si>
  <si>
    <t>Кисіль</t>
  </si>
  <si>
    <t>Сакеларі</t>
  </si>
  <si>
    <t>Техніка,чистота виконання</t>
  </si>
  <si>
    <t>Золкіна</t>
  </si>
  <si>
    <t>мастер+профи</t>
  </si>
  <si>
    <t>Задніпрянна</t>
  </si>
  <si>
    <t>Родом з дитинства</t>
  </si>
  <si>
    <t>Гергель-Соловей</t>
  </si>
  <si>
    <t>Техніка,якість</t>
  </si>
  <si>
    <t>техніки</t>
  </si>
  <si>
    <t>чистота</t>
  </si>
  <si>
    <t>узор</t>
  </si>
  <si>
    <t>Дизайн на педикюрных типсах. Тема «Салонный Стильный педикюр»</t>
  </si>
  <si>
    <t>Компоновка і композиція</t>
  </si>
  <si>
    <t>Колірне рішення</t>
  </si>
  <si>
    <t>Оригінальність і розкраття теми</t>
  </si>
  <si>
    <t>Дод. бали за мініатюрність</t>
  </si>
  <si>
    <t>експерт</t>
  </si>
  <si>
    <t>Якість виконання та акуратність дизайну</t>
  </si>
  <si>
    <t>профи</t>
  </si>
  <si>
    <t>Амросієва</t>
  </si>
  <si>
    <t>Колористика</t>
  </si>
  <si>
    <t>мастер+профі</t>
  </si>
  <si>
    <t>Бал</t>
  </si>
  <si>
    <t>Итого вместе</t>
  </si>
  <si>
    <t>Ступінь складності</t>
  </si>
  <si>
    <t>Оригінальність і новаторство технік</t>
  </si>
  <si>
    <t>Складность</t>
  </si>
  <si>
    <t>Загал.сума балів</t>
  </si>
  <si>
    <t>Соколенко Тетяна</t>
  </si>
  <si>
    <t>Новіцька Валентина</t>
  </si>
  <si>
    <t>Конишева Каріна</t>
  </si>
  <si>
    <t>місце</t>
  </si>
  <si>
    <t>Персіянова Ірина</t>
  </si>
  <si>
    <t>Погорєлко Марина</t>
  </si>
  <si>
    <t>Новікова Катерина</t>
  </si>
  <si>
    <t>Ель-Сігейд Олександра</t>
  </si>
  <si>
    <t>Дзвиняк Тетяна</t>
  </si>
  <si>
    <t>Мудракова Світлана</t>
  </si>
  <si>
    <t>Купрій Наталія</t>
  </si>
  <si>
    <t>Єфременко Олександра</t>
  </si>
  <si>
    <t>Сидорчук Анна</t>
  </si>
  <si>
    <t>Гамарко Євгенія</t>
  </si>
  <si>
    <t>Узун Анна</t>
  </si>
  <si>
    <t>Седлецька Світлана</t>
  </si>
  <si>
    <t>Васильєва Анна</t>
  </si>
  <si>
    <t>Ганюшкіна Світлана</t>
  </si>
  <si>
    <t>всього</t>
  </si>
  <si>
    <t>Кроленко Юлія</t>
  </si>
  <si>
    <t>Колодрубець Марта</t>
  </si>
  <si>
    <t>Шостя Ірина</t>
  </si>
  <si>
    <t>Юрченко Лілія</t>
  </si>
  <si>
    <t>Проніна Олена</t>
  </si>
  <si>
    <t>Губіна Анна</t>
  </si>
  <si>
    <t>Кулик Віта</t>
  </si>
  <si>
    <t>Мориляк Тетяна</t>
  </si>
  <si>
    <t>Бондаренко Тетяна</t>
  </si>
  <si>
    <t>Предко Єлизавета</t>
  </si>
  <si>
    <t>Тихонова Анастасія</t>
  </si>
  <si>
    <t>Маховська Олена</t>
  </si>
  <si>
    <t>Іваненчук Олена</t>
  </si>
  <si>
    <t>Єфременко Олекс.</t>
  </si>
  <si>
    <t>Кубряченко Віта</t>
  </si>
  <si>
    <t>Плиско Тетяна</t>
  </si>
  <si>
    <t>Сокотушко Марина</t>
  </si>
  <si>
    <t>Ель-Сігейд Олекс.</t>
  </si>
  <si>
    <t>Номінація "Комбінований манікюр"</t>
  </si>
  <si>
    <t>Кіронда Мар’яна</t>
  </si>
  <si>
    <t>Цимбаленко Вікторія</t>
  </si>
  <si>
    <t>Нестеренко Аліна</t>
  </si>
  <si>
    <t>Шрстя Ірина</t>
  </si>
  <si>
    <t>Ель Сігейд Олександра</t>
  </si>
  <si>
    <t>Перелома Катерина</t>
  </si>
  <si>
    <t>Кісельова Тетяна</t>
  </si>
  <si>
    <t>Літвінова Ксенія</t>
  </si>
  <si>
    <t>Горінова Ганна</t>
  </si>
  <si>
    <t>Пруць Олеся</t>
  </si>
  <si>
    <t>Бабкова Анастасія</t>
  </si>
  <si>
    <t>Кушнірик Ірина</t>
  </si>
  <si>
    <t>Ступаченко Юлія</t>
  </si>
  <si>
    <t>Іванова Вікторія</t>
  </si>
  <si>
    <t>Афанащенко Зінаїда</t>
  </si>
  <si>
    <t xml:space="preserve">Поліщук Анастасія </t>
  </si>
  <si>
    <t>Гончаренко Ірина</t>
  </si>
  <si>
    <t>Пащенко Аліна</t>
  </si>
  <si>
    <t>Невмержицька Дар’я</t>
  </si>
  <si>
    <t xml:space="preserve">Строганова Аліна </t>
  </si>
  <si>
    <t>Корзун Анастасія</t>
  </si>
  <si>
    <t>Горбунова Анастасія</t>
  </si>
  <si>
    <t>Кузнецова Ірина</t>
  </si>
  <si>
    <t>Вара Леся</t>
  </si>
  <si>
    <t>Безсмертна Інеса</t>
  </si>
  <si>
    <t>Номінація MIX MEDIA</t>
  </si>
  <si>
    <t>  Салона аерографія.Тема: «Трендовий дизайн».</t>
  </si>
  <si>
    <t>Номінація Декорування предмету. Тема: зроблено в Україні</t>
  </si>
  <si>
    <t>3-D Дизайн на одному типсі</t>
  </si>
  <si>
    <t xml:space="preserve">Гелевий дизайн на 5 типсах. </t>
  </si>
  <si>
    <t>Інкрустація</t>
  </si>
  <si>
    <t>Фантазійне моделювання на манекен-руці. Тема вільна</t>
  </si>
  <si>
    <t>Подіумний дизайн</t>
  </si>
  <si>
    <t>майстер</t>
  </si>
  <si>
    <t xml:space="preserve">профі </t>
  </si>
  <si>
    <t xml:space="preserve">Експерт </t>
  </si>
  <si>
    <t>Художній розпис в коробочках. Хочу у подорож</t>
  </si>
  <si>
    <t>профі</t>
  </si>
  <si>
    <t xml:space="preserve">студент  </t>
  </si>
  <si>
    <t>Денищик Олена</t>
  </si>
  <si>
    <t xml:space="preserve">експерт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</si>
</sst>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26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rgb="FF000000"/>
      <name val="Calibri"/>
      <family val="2"/>
      <charset val="204"/>
      <scheme val="minor"/>
    </font>
    <font>
      <b/>
      <sz val="18"/>
      <color rgb="FF00000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9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24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u/>
      <sz val="2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20"/>
      <color rgb="FF000000"/>
      <name val="Calibri"/>
      <family val="2"/>
      <charset val="204"/>
      <scheme val="minor"/>
    </font>
    <font>
      <b/>
      <sz val="20"/>
      <color rgb="FF000000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sz val="18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u/>
      <sz val="24"/>
      <color rgb="FFFF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22"/>
      <color rgb="FF000000"/>
      <name val="Calibri"/>
      <family val="2"/>
      <charset val="204"/>
      <scheme val="minor"/>
    </font>
    <font>
      <b/>
      <sz val="22"/>
      <color rgb="FF000000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20"/>
      <color theme="1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rgb="FFFF0000"/>
      <name val="Arial"/>
      <family val="2"/>
      <charset val="204"/>
    </font>
    <font>
      <b/>
      <i/>
      <sz val="11"/>
      <color rgb="FFFF0000"/>
      <name val="Calibri"/>
      <family val="2"/>
      <charset val="204"/>
      <scheme val="minor"/>
    </font>
    <font>
      <b/>
      <i/>
      <sz val="9"/>
      <color rgb="FFFF0000"/>
      <name val="Arial"/>
      <family val="2"/>
      <charset val="204"/>
    </font>
    <font>
      <b/>
      <sz val="1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3300"/>
      <name val="Calibri"/>
      <family val="2"/>
      <charset val="204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19" fillId="0" borderId="0"/>
    <xf numFmtId="0" fontId="35" fillId="0" borderId="0"/>
  </cellStyleXfs>
  <cellXfs count="880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5" borderId="0" xfId="0" applyFont="1" applyFill="1"/>
    <xf numFmtId="0" fontId="4" fillId="5" borderId="1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vertical="center"/>
    </xf>
    <xf numFmtId="0" fontId="0" fillId="6" borderId="7" xfId="0" applyFill="1" applyBorder="1"/>
    <xf numFmtId="0" fontId="0" fillId="6" borderId="7" xfId="0" applyFill="1" applyBorder="1" applyAlignment="1">
      <alignment horizontal="center" vertical="center" wrapText="1"/>
    </xf>
    <xf numFmtId="16" fontId="4" fillId="5" borderId="9" xfId="0" applyNumberFormat="1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7" fillId="6" borderId="7" xfId="0" applyFont="1" applyFill="1" applyBorder="1"/>
    <xf numFmtId="0" fontId="7" fillId="6" borderId="7" xfId="0" applyFont="1" applyFill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/>
    <xf numFmtId="0" fontId="1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0" fillId="3" borderId="0" xfId="0" applyFill="1"/>
    <xf numFmtId="0" fontId="4" fillId="3" borderId="6" xfId="0" applyFont="1" applyFill="1" applyBorder="1" applyAlignment="1">
      <alignment horizontal="center" vertical="center" wrapText="1"/>
    </xf>
    <xf numFmtId="0" fontId="0" fillId="4" borderId="0" xfId="0" applyFill="1"/>
    <xf numFmtId="0" fontId="4" fillId="4" borderId="6" xfId="0" applyFont="1" applyFill="1" applyBorder="1" applyAlignment="1">
      <alignment horizontal="center" vertical="center" wrapText="1"/>
    </xf>
    <xf numFmtId="0" fontId="0" fillId="7" borderId="0" xfId="0" applyFill="1"/>
    <xf numFmtId="0" fontId="0" fillId="8" borderId="0" xfId="0" applyFill="1"/>
    <xf numFmtId="0" fontId="4" fillId="8" borderId="6" xfId="0" applyFont="1" applyFill="1" applyBorder="1" applyAlignment="1">
      <alignment horizontal="center" vertical="center" wrapText="1"/>
    </xf>
    <xf numFmtId="0" fontId="0" fillId="9" borderId="0" xfId="0" applyFill="1"/>
    <xf numFmtId="0" fontId="4" fillId="9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8" borderId="1" xfId="0" applyFill="1" applyBorder="1"/>
    <xf numFmtId="0" fontId="0" fillId="9" borderId="1" xfId="0" applyFill="1" applyBorder="1"/>
    <xf numFmtId="0" fontId="15" fillId="0" borderId="0" xfId="0" applyFont="1"/>
    <xf numFmtId="0" fontId="16" fillId="0" borderId="9" xfId="0" applyFont="1" applyFill="1" applyBorder="1" applyAlignment="1">
      <alignment horizontal="center" vertical="center" wrapText="1"/>
    </xf>
    <xf numFmtId="0" fontId="15" fillId="3" borderId="0" xfId="0" applyFont="1" applyFill="1"/>
    <xf numFmtId="0" fontId="15" fillId="4" borderId="0" xfId="0" applyFont="1" applyFill="1"/>
    <xf numFmtId="0" fontId="15" fillId="8" borderId="0" xfId="0" applyFont="1" applyFill="1"/>
    <xf numFmtId="0" fontId="15" fillId="9" borderId="0" xfId="0" applyFont="1" applyFill="1"/>
    <xf numFmtId="0" fontId="0" fillId="10" borderId="1" xfId="0" applyFill="1" applyBorder="1"/>
    <xf numFmtId="0" fontId="17" fillId="0" borderId="7" xfId="1" applyFont="1" applyBorder="1" applyAlignment="1">
      <alignment horizontal="center" vertical="center" wrapText="1"/>
    </xf>
    <xf numFmtId="0" fontId="6" fillId="0" borderId="7" xfId="1" applyBorder="1"/>
    <xf numFmtId="0" fontId="17" fillId="0" borderId="7" xfId="1" applyFont="1" applyFill="1" applyBorder="1" applyAlignment="1">
      <alignment horizontal="center" vertical="center" wrapText="1"/>
    </xf>
    <xf numFmtId="16" fontId="17" fillId="0" borderId="7" xfId="1" applyNumberFormat="1" applyFont="1" applyBorder="1" applyAlignment="1">
      <alignment horizontal="center" vertical="center" wrapText="1"/>
    </xf>
    <xf numFmtId="0" fontId="10" fillId="0" borderId="0" xfId="0" applyFont="1"/>
    <xf numFmtId="0" fontId="17" fillId="0" borderId="7" xfId="0" applyFont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/>
    </xf>
    <xf numFmtId="0" fontId="18" fillId="0" borderId="7" xfId="1" applyFont="1" applyBorder="1"/>
    <xf numFmtId="0" fontId="0" fillId="0" borderId="7" xfId="0" applyBorder="1"/>
    <xf numFmtId="0" fontId="17" fillId="0" borderId="15" xfId="0" applyFont="1" applyBorder="1" applyAlignment="1">
      <alignment horizontal="center"/>
    </xf>
    <xf numFmtId="0" fontId="0" fillId="0" borderId="15" xfId="0" applyBorder="1"/>
    <xf numFmtId="0" fontId="17" fillId="7" borderId="7" xfId="0" applyFont="1" applyFill="1" applyBorder="1" applyAlignment="1">
      <alignment horizontal="center"/>
    </xf>
    <xf numFmtId="0" fontId="0" fillId="7" borderId="7" xfId="0" applyFill="1" applyBorder="1"/>
    <xf numFmtId="0" fontId="17" fillId="8" borderId="7" xfId="0" applyFont="1" applyFill="1" applyBorder="1" applyAlignment="1">
      <alignment horizontal="center"/>
    </xf>
    <xf numFmtId="0" fontId="0" fillId="8" borderId="7" xfId="0" applyFill="1" applyBorder="1"/>
    <xf numFmtId="0" fontId="0" fillId="11" borderId="7" xfId="0" applyFill="1" applyBorder="1"/>
    <xf numFmtId="0" fontId="0" fillId="11" borderId="0" xfId="0" applyFill="1"/>
    <xf numFmtId="0" fontId="19" fillId="0" borderId="0" xfId="2"/>
    <xf numFmtId="0" fontId="22" fillId="0" borderId="0" xfId="2" applyFont="1"/>
    <xf numFmtId="0" fontId="17" fillId="0" borderId="0" xfId="2" applyFont="1"/>
    <xf numFmtId="0" fontId="19" fillId="0" borderId="7" xfId="2" applyBorder="1"/>
    <xf numFmtId="0" fontId="20" fillId="0" borderId="7" xfId="2" applyFont="1" applyBorder="1" applyAlignment="1">
      <alignment horizontal="center" vertical="center" wrapText="1"/>
    </xf>
    <xf numFmtId="0" fontId="20" fillId="0" borderId="7" xfId="2" applyFont="1" applyFill="1" applyBorder="1" applyAlignment="1">
      <alignment horizontal="center" vertical="center" wrapText="1"/>
    </xf>
    <xf numFmtId="0" fontId="21" fillId="0" borderId="7" xfId="2" applyFont="1" applyBorder="1"/>
    <xf numFmtId="0" fontId="17" fillId="2" borderId="7" xfId="2" applyFont="1" applyFill="1" applyBorder="1"/>
    <xf numFmtId="0" fontId="17" fillId="6" borderId="7" xfId="2" applyFont="1" applyFill="1" applyBorder="1"/>
    <xf numFmtId="0" fontId="0" fillId="6" borderId="0" xfId="0" applyFill="1"/>
    <xf numFmtId="0" fontId="19" fillId="6" borderId="7" xfId="2" applyFill="1" applyBorder="1"/>
    <xf numFmtId="0" fontId="0" fillId="12" borderId="7" xfId="0" applyFill="1" applyBorder="1"/>
    <xf numFmtId="0" fontId="19" fillId="12" borderId="7" xfId="2" applyFill="1" applyBorder="1"/>
    <xf numFmtId="0" fontId="0" fillId="12" borderId="0" xfId="0" applyFill="1"/>
    <xf numFmtId="0" fontId="0" fillId="12" borderId="15" xfId="0" applyFill="1" applyBorder="1"/>
    <xf numFmtId="0" fontId="19" fillId="12" borderId="15" xfId="2" applyFill="1" applyBorder="1"/>
    <xf numFmtId="0" fontId="0" fillId="5" borderId="7" xfId="0" applyFill="1" applyBorder="1"/>
    <xf numFmtId="0" fontId="19" fillId="5" borderId="7" xfId="2" applyFill="1" applyBorder="1"/>
    <xf numFmtId="0" fontId="0" fillId="5" borderId="0" xfId="0" applyFill="1"/>
    <xf numFmtId="0" fontId="0" fillId="13" borderId="7" xfId="0" applyFill="1" applyBorder="1"/>
    <xf numFmtId="0" fontId="19" fillId="13" borderId="7" xfId="2" applyFill="1" applyBorder="1"/>
    <xf numFmtId="0" fontId="0" fillId="13" borderId="0" xfId="0" applyFill="1"/>
    <xf numFmtId="0" fontId="0" fillId="14" borderId="7" xfId="0" applyFill="1" applyBorder="1"/>
    <xf numFmtId="0" fontId="19" fillId="14" borderId="7" xfId="2" applyFill="1" applyBorder="1"/>
    <xf numFmtId="0" fontId="0" fillId="14" borderId="0" xfId="0" applyFill="1"/>
    <xf numFmtId="0" fontId="0" fillId="15" borderId="7" xfId="0" applyFill="1" applyBorder="1"/>
    <xf numFmtId="0" fontId="19" fillId="15" borderId="7" xfId="2" applyFill="1" applyBorder="1"/>
    <xf numFmtId="0" fontId="0" fillId="15" borderId="0" xfId="0" applyFill="1"/>
    <xf numFmtId="0" fontId="0" fillId="16" borderId="7" xfId="0" applyFill="1" applyBorder="1"/>
    <xf numFmtId="0" fontId="0" fillId="10" borderId="7" xfId="0" applyFill="1" applyBorder="1"/>
    <xf numFmtId="0" fontId="0" fillId="10" borderId="0" xfId="0" applyFill="1"/>
    <xf numFmtId="0" fontId="23" fillId="0" borderId="0" xfId="0" applyFont="1"/>
    <xf numFmtId="0" fontId="24" fillId="0" borderId="1" xfId="0" applyFont="1" applyBorder="1" applyAlignment="1">
      <alignment vertical="center"/>
    </xf>
    <xf numFmtId="0" fontId="24" fillId="0" borderId="2" xfId="0" applyFont="1" applyBorder="1" applyAlignment="1">
      <alignment horizontal="center" vertical="center" wrapText="1"/>
    </xf>
    <xf numFmtId="0" fontId="6" fillId="0" borderId="7" xfId="2" applyFont="1" applyBorder="1"/>
    <xf numFmtId="0" fontId="5" fillId="0" borderId="7" xfId="0" applyFont="1" applyBorder="1"/>
    <xf numFmtId="0" fontId="5" fillId="12" borderId="15" xfId="0" applyFont="1" applyFill="1" applyBorder="1"/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horizontal="center" vertical="center" wrapText="1"/>
    </xf>
    <xf numFmtId="0" fontId="23" fillId="0" borderId="7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0" fillId="2" borderId="7" xfId="0" applyFill="1" applyBorder="1"/>
    <xf numFmtId="0" fontId="23" fillId="2" borderId="7" xfId="0" applyFont="1" applyFill="1" applyBorder="1" applyAlignment="1">
      <alignment vertical="center"/>
    </xf>
    <xf numFmtId="0" fontId="0" fillId="2" borderId="0" xfId="0" applyFill="1"/>
    <xf numFmtId="0" fontId="0" fillId="3" borderId="7" xfId="0" applyFill="1" applyBorder="1"/>
    <xf numFmtId="0" fontId="23" fillId="5" borderId="7" xfId="0" applyFont="1" applyFill="1" applyBorder="1" applyAlignment="1">
      <alignment vertical="center"/>
    </xf>
    <xf numFmtId="0" fontId="0" fillId="17" borderId="7" xfId="0" applyFill="1" applyBorder="1"/>
    <xf numFmtId="0" fontId="0" fillId="17" borderId="0" xfId="0" applyFill="1"/>
    <xf numFmtId="0" fontId="0" fillId="18" borderId="7" xfId="0" applyFill="1" applyBorder="1"/>
    <xf numFmtId="0" fontId="23" fillId="18" borderId="7" xfId="0" applyFont="1" applyFill="1" applyBorder="1" applyAlignment="1">
      <alignment vertical="center"/>
    </xf>
    <xf numFmtId="0" fontId="0" fillId="18" borderId="0" xfId="0" applyFill="1"/>
    <xf numFmtId="0" fontId="0" fillId="19" borderId="7" xfId="0" applyFill="1" applyBorder="1"/>
    <xf numFmtId="0" fontId="23" fillId="19" borderId="7" xfId="0" applyFont="1" applyFill="1" applyBorder="1" applyAlignment="1">
      <alignment vertical="center"/>
    </xf>
    <xf numFmtId="0" fontId="0" fillId="19" borderId="0" xfId="0" applyFill="1"/>
    <xf numFmtId="0" fontId="0" fillId="20" borderId="7" xfId="0" applyFill="1" applyBorder="1"/>
    <xf numFmtId="0" fontId="23" fillId="20" borderId="7" xfId="0" applyFont="1" applyFill="1" applyBorder="1" applyAlignment="1">
      <alignment vertical="center"/>
    </xf>
    <xf numFmtId="0" fontId="0" fillId="20" borderId="0" xfId="0" applyFill="1"/>
    <xf numFmtId="0" fontId="0" fillId="21" borderId="7" xfId="0" applyFill="1" applyBorder="1"/>
    <xf numFmtId="0" fontId="23" fillId="21" borderId="7" xfId="0" applyFont="1" applyFill="1" applyBorder="1" applyAlignment="1">
      <alignment vertical="center"/>
    </xf>
    <xf numFmtId="0" fontId="0" fillId="21" borderId="0" xfId="0" applyFill="1"/>
    <xf numFmtId="0" fontId="24" fillId="0" borderId="5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0" fillId="0" borderId="16" xfId="0" applyBorder="1"/>
    <xf numFmtId="0" fontId="0" fillId="5" borderId="16" xfId="0" applyFill="1" applyBorder="1"/>
    <xf numFmtId="0" fontId="0" fillId="0" borderId="8" xfId="0" applyBorder="1"/>
    <xf numFmtId="0" fontId="24" fillId="0" borderId="7" xfId="0" applyFont="1" applyFill="1" applyBorder="1" applyAlignment="1">
      <alignment horizontal="center" vertical="center" wrapText="1"/>
    </xf>
    <xf numFmtId="0" fontId="26" fillId="0" borderId="0" xfId="0" applyFont="1"/>
    <xf numFmtId="0" fontId="1" fillId="0" borderId="1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22" borderId="7" xfId="0" applyFill="1" applyBorder="1"/>
    <xf numFmtId="0" fontId="0" fillId="22" borderId="0" xfId="0" applyFill="1"/>
    <xf numFmtId="0" fontId="0" fillId="23" borderId="7" xfId="0" applyFill="1" applyBorder="1"/>
    <xf numFmtId="0" fontId="0" fillId="23" borderId="0" xfId="0" applyFill="1"/>
    <xf numFmtId="0" fontId="0" fillId="24" borderId="7" xfId="0" applyFill="1" applyBorder="1"/>
    <xf numFmtId="0" fontId="0" fillId="24" borderId="0" xfId="0" applyFill="1"/>
    <xf numFmtId="0" fontId="0" fillId="25" borderId="7" xfId="0" applyFill="1" applyBorder="1"/>
    <xf numFmtId="0" fontId="0" fillId="25" borderId="0" xfId="0" applyFill="1"/>
    <xf numFmtId="0" fontId="0" fillId="26" borderId="7" xfId="0" applyFill="1" applyBorder="1"/>
    <xf numFmtId="0" fontId="0" fillId="26" borderId="0" xfId="0" applyFill="1"/>
    <xf numFmtId="0" fontId="8" fillId="0" borderId="0" xfId="0" applyFont="1"/>
    <xf numFmtId="0" fontId="8" fillId="0" borderId="7" xfId="0" applyFont="1" applyBorder="1"/>
    <xf numFmtId="0" fontId="0" fillId="10" borderId="7" xfId="0" applyFill="1" applyBorder="1" applyAlignment="1">
      <alignment vertical="center" wrapText="1"/>
    </xf>
    <xf numFmtId="0" fontId="28" fillId="0" borderId="21" xfId="0" applyFont="1" applyBorder="1" applyAlignment="1">
      <alignment vertical="center" wrapText="1"/>
    </xf>
    <xf numFmtId="0" fontId="28" fillId="0" borderId="22" xfId="0" applyFont="1" applyBorder="1" applyAlignment="1">
      <alignment horizontal="center" vertical="center" wrapText="1"/>
    </xf>
    <xf numFmtId="2" fontId="28" fillId="0" borderId="23" xfId="0" applyNumberFormat="1" applyFont="1" applyBorder="1" applyAlignment="1">
      <alignment horizontal="center" vertical="center" wrapText="1"/>
    </xf>
    <xf numFmtId="2" fontId="28" fillId="0" borderId="21" xfId="0" applyNumberFormat="1" applyFont="1" applyBorder="1" applyAlignment="1">
      <alignment horizontal="center" vertical="center" wrapText="1"/>
    </xf>
    <xf numFmtId="0" fontId="4" fillId="0" borderId="23" xfId="0" applyFont="1" applyBorder="1" applyAlignment="1"/>
    <xf numFmtId="0" fontId="3" fillId="0" borderId="1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3" borderId="7" xfId="0" applyFont="1" applyFill="1" applyBorder="1" applyAlignment="1">
      <alignment horizontal="center"/>
    </xf>
    <xf numFmtId="0" fontId="3" fillId="11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19" borderId="7" xfId="0" applyFont="1" applyFill="1" applyBorder="1" applyAlignment="1">
      <alignment horizontal="center"/>
    </xf>
    <xf numFmtId="0" fontId="0" fillId="16" borderId="0" xfId="0" applyFill="1"/>
    <xf numFmtId="0" fontId="3" fillId="5" borderId="7" xfId="0" applyFont="1" applyFill="1" applyBorder="1" applyAlignment="1">
      <alignment horizontal="center"/>
    </xf>
    <xf numFmtId="0" fontId="4" fillId="23" borderId="7" xfId="0" applyFont="1" applyFill="1" applyBorder="1" applyAlignment="1"/>
    <xf numFmtId="0" fontId="7" fillId="11" borderId="7" xfId="0" applyFont="1" applyFill="1" applyBorder="1"/>
    <xf numFmtId="0" fontId="17" fillId="11" borderId="7" xfId="0" applyFont="1" applyFill="1" applyBorder="1" applyAlignment="1">
      <alignment horizontal="center"/>
    </xf>
    <xf numFmtId="0" fontId="6" fillId="0" borderId="23" xfId="0" applyFont="1" applyBorder="1" applyAlignment="1"/>
    <xf numFmtId="0" fontId="7" fillId="11" borderId="0" xfId="0" applyFont="1" applyFill="1"/>
    <xf numFmtId="0" fontId="4" fillId="27" borderId="23" xfId="0" applyFont="1" applyFill="1" applyBorder="1" applyAlignment="1"/>
    <xf numFmtId="2" fontId="28" fillId="0" borderId="24" xfId="0" applyNumberFormat="1" applyFont="1" applyFill="1" applyBorder="1" applyAlignment="1">
      <alignment horizontal="center" vertical="center" wrapText="1"/>
    </xf>
    <xf numFmtId="0" fontId="11" fillId="0" borderId="0" xfId="0" applyFont="1"/>
    <xf numFmtId="2" fontId="29" fillId="0" borderId="24" xfId="0" applyNumberFormat="1" applyFont="1" applyFill="1" applyBorder="1" applyAlignment="1">
      <alignment horizontal="center" vertical="center" wrapText="1"/>
    </xf>
    <xf numFmtId="0" fontId="11" fillId="0" borderId="7" xfId="0" applyFont="1" applyBorder="1"/>
    <xf numFmtId="0" fontId="11" fillId="16" borderId="7" xfId="0" applyFont="1" applyFill="1" applyBorder="1"/>
    <xf numFmtId="0" fontId="4" fillId="0" borderId="2" xfId="0" applyFont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/>
    </xf>
    <xf numFmtId="0" fontId="4" fillId="7" borderId="23" xfId="0" applyFont="1" applyFill="1" applyBorder="1" applyAlignment="1"/>
    <xf numFmtId="0" fontId="0" fillId="0" borderId="0" xfId="0" applyAlignment="1"/>
    <xf numFmtId="0" fontId="26" fillId="0" borderId="0" xfId="0" applyFont="1" applyAlignment="1">
      <alignment vertical="center"/>
    </xf>
    <xf numFmtId="0" fontId="1" fillId="0" borderId="25" xfId="0" applyFont="1" applyBorder="1" applyAlignment="1">
      <alignment vertical="center" wrapText="1"/>
    </xf>
    <xf numFmtId="0" fontId="31" fillId="0" borderId="26" xfId="0" applyFont="1" applyBorder="1" applyAlignment="1">
      <alignment vertical="center" wrapText="1"/>
    </xf>
    <xf numFmtId="0" fontId="31" fillId="0" borderId="26" xfId="0" applyFont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32" fillId="0" borderId="30" xfId="0" applyFont="1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28" borderId="0" xfId="0" applyFill="1"/>
    <xf numFmtId="0" fontId="0" fillId="28" borderId="7" xfId="0" applyFill="1" applyBorder="1"/>
    <xf numFmtId="0" fontId="0" fillId="29" borderId="0" xfId="0" applyFill="1"/>
    <xf numFmtId="0" fontId="0" fillId="29" borderId="7" xfId="0" applyFill="1" applyBorder="1"/>
    <xf numFmtId="0" fontId="0" fillId="30" borderId="7" xfId="0" applyFill="1" applyBorder="1"/>
    <xf numFmtId="0" fontId="0" fillId="31" borderId="7" xfId="0" applyFill="1" applyBorder="1"/>
    <xf numFmtId="0" fontId="0" fillId="31" borderId="0" xfId="0" applyFill="1"/>
    <xf numFmtId="0" fontId="0" fillId="32" borderId="7" xfId="0" applyFill="1" applyBorder="1"/>
    <xf numFmtId="0" fontId="0" fillId="32" borderId="0" xfId="0" applyFill="1"/>
    <xf numFmtId="0" fontId="0" fillId="33" borderId="7" xfId="0" applyFill="1" applyBorder="1"/>
    <xf numFmtId="0" fontId="0" fillId="33" borderId="0" xfId="0" applyFill="1"/>
    <xf numFmtId="0" fontId="0" fillId="34" borderId="7" xfId="0" applyFill="1" applyBorder="1"/>
    <xf numFmtId="0" fontId="0" fillId="34" borderId="0" xfId="0" applyFill="1"/>
    <xf numFmtId="0" fontId="0" fillId="35" borderId="7" xfId="0" applyFill="1" applyBorder="1"/>
    <xf numFmtId="0" fontId="0" fillId="35" borderId="0" xfId="0" applyFill="1"/>
    <xf numFmtId="0" fontId="8" fillId="16" borderId="7" xfId="0" applyFont="1" applyFill="1" applyBorder="1"/>
    <xf numFmtId="0" fontId="33" fillId="0" borderId="1" xfId="0" applyFont="1" applyBorder="1" applyAlignment="1">
      <alignment vertical="center" wrapText="1"/>
    </xf>
    <xf numFmtId="0" fontId="33" fillId="0" borderId="2" xfId="0" applyFont="1" applyBorder="1" applyAlignment="1">
      <alignment vertical="center" wrapText="1"/>
    </xf>
    <xf numFmtId="0" fontId="33" fillId="0" borderId="6" xfId="0" applyFont="1" applyBorder="1" applyAlignment="1">
      <alignment vertical="center" wrapText="1"/>
    </xf>
    <xf numFmtId="0" fontId="33" fillId="0" borderId="3" xfId="0" applyFont="1" applyBorder="1" applyAlignment="1">
      <alignment vertical="center" wrapText="1"/>
    </xf>
    <xf numFmtId="0" fontId="33" fillId="0" borderId="25" xfId="0" applyFont="1" applyBorder="1" applyAlignment="1">
      <alignment vertical="center" wrapText="1"/>
    </xf>
    <xf numFmtId="0" fontId="33" fillId="0" borderId="26" xfId="0" applyFont="1" applyBorder="1" applyAlignment="1">
      <alignment vertical="center" wrapText="1"/>
    </xf>
    <xf numFmtId="0" fontId="33" fillId="0" borderId="27" xfId="0" applyFont="1" applyBorder="1" applyAlignment="1">
      <alignment vertical="center" wrapText="1"/>
    </xf>
    <xf numFmtId="0" fontId="33" fillId="0" borderId="28" xfId="0" applyFont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 wrapText="1"/>
    </xf>
    <xf numFmtId="0" fontId="0" fillId="27" borderId="7" xfId="0" applyFill="1" applyBorder="1"/>
    <xf numFmtId="0" fontId="4" fillId="34" borderId="1" xfId="0" applyFont="1" applyFill="1" applyBorder="1" applyAlignment="1">
      <alignment horizontal="center" vertical="center" wrapText="1"/>
    </xf>
    <xf numFmtId="0" fontId="4" fillId="34" borderId="6" xfId="0" applyFont="1" applyFill="1" applyBorder="1" applyAlignment="1">
      <alignment horizontal="center" vertical="center" wrapText="1"/>
    </xf>
    <xf numFmtId="0" fontId="35" fillId="0" borderId="7" xfId="3" applyBorder="1" applyAlignment="1">
      <alignment horizontal="center" vertical="center" wrapText="1"/>
    </xf>
    <xf numFmtId="0" fontId="37" fillId="0" borderId="7" xfId="3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5" fillId="0" borderId="7" xfId="3" applyBorder="1" applyAlignment="1">
      <alignment horizontal="center" vertical="center" wrapText="1"/>
    </xf>
    <xf numFmtId="0" fontId="35" fillId="0" borderId="7" xfId="3" applyNumberForma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5" fillId="0" borderId="15" xfId="3" applyBorder="1" applyAlignment="1">
      <alignment horizontal="center" vertical="center" wrapText="1"/>
    </xf>
    <xf numFmtId="0" fontId="35" fillId="0" borderId="7" xfId="3" applyNumberFormat="1" applyFill="1" applyBorder="1" applyAlignment="1">
      <alignment horizontal="center" vertical="center" wrapText="1"/>
    </xf>
    <xf numFmtId="0" fontId="37" fillId="0" borderId="14" xfId="3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vertical="center"/>
    </xf>
    <xf numFmtId="0" fontId="39" fillId="0" borderId="0" xfId="0" applyFont="1"/>
    <xf numFmtId="0" fontId="38" fillId="0" borderId="7" xfId="0" applyFont="1" applyBorder="1" applyAlignment="1">
      <alignment vertical="center" wrapText="1"/>
    </xf>
    <xf numFmtId="0" fontId="23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top" wrapText="1"/>
    </xf>
    <xf numFmtId="0" fontId="4" fillId="0" borderId="33" xfId="0" applyFont="1" applyFill="1" applyBorder="1" applyAlignment="1">
      <alignment horizontal="center" vertical="center" wrapText="1"/>
    </xf>
    <xf numFmtId="0" fontId="0" fillId="0" borderId="34" xfId="0" applyBorder="1"/>
    <xf numFmtId="0" fontId="1" fillId="0" borderId="7" xfId="0" applyFont="1" applyBorder="1" applyAlignment="1">
      <alignment horizontal="center"/>
    </xf>
    <xf numFmtId="0" fontId="43" fillId="0" borderId="23" xfId="0" applyFont="1" applyBorder="1" applyAlignment="1"/>
    <xf numFmtId="0" fontId="43" fillId="0" borderId="21" xfId="0" applyFont="1" applyBorder="1"/>
    <xf numFmtId="0" fontId="35" fillId="0" borderId="7" xfId="3" applyBorder="1"/>
    <xf numFmtId="0" fontId="35" fillId="0" borderId="16" xfId="3" applyBorder="1"/>
    <xf numFmtId="0" fontId="0" fillId="2" borderId="14" xfId="0" applyFill="1" applyBorder="1"/>
    <xf numFmtId="0" fontId="24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/>
    <xf numFmtId="0" fontId="0" fillId="0" borderId="7" xfId="0" applyBorder="1" applyAlignment="1">
      <alignment horizontal="center"/>
    </xf>
    <xf numFmtId="0" fontId="0" fillId="0" borderId="15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/>
    <xf numFmtId="0" fontId="0" fillId="0" borderId="4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/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5" xfId="0" applyFill="1" applyBorder="1"/>
    <xf numFmtId="0" fontId="0" fillId="0" borderId="4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/>
    <xf numFmtId="0" fontId="0" fillId="0" borderId="14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0" borderId="14" xfId="0" applyFill="1" applyBorder="1" applyAlignment="1">
      <alignment horizontal="center" vertical="center" wrapText="1"/>
    </xf>
    <xf numFmtId="0" fontId="0" fillId="0" borderId="50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7" fillId="0" borderId="0" xfId="0" applyFont="1" applyAlignment="1">
      <alignment horizontal="left" vertical="center" indent="3"/>
    </xf>
    <xf numFmtId="0" fontId="0" fillId="36" borderId="0" xfId="0" applyFill="1"/>
    <xf numFmtId="0" fontId="0" fillId="36" borderId="7" xfId="0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36" borderId="7" xfId="0" applyFill="1" applyBorder="1"/>
    <xf numFmtId="0" fontId="0" fillId="0" borderId="39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43" xfId="0" applyBorder="1" applyAlignment="1">
      <alignment horizontal="center"/>
    </xf>
    <xf numFmtId="2" fontId="0" fillId="0" borderId="0" xfId="0" applyNumberFormat="1"/>
    <xf numFmtId="2" fontId="0" fillId="36" borderId="7" xfId="0" applyNumberFormat="1" applyFill="1" applyBorder="1" applyAlignment="1">
      <alignment horizontal="center" vertical="center" wrapText="1"/>
    </xf>
    <xf numFmtId="2" fontId="0" fillId="36" borderId="7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31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37" borderId="36" xfId="0" applyFill="1" applyBorder="1" applyAlignment="1">
      <alignment horizontal="center"/>
    </xf>
    <xf numFmtId="0" fontId="0" fillId="38" borderId="7" xfId="0" applyFill="1" applyBorder="1"/>
    <xf numFmtId="0" fontId="0" fillId="39" borderId="7" xfId="0" applyFill="1" applyBorder="1"/>
    <xf numFmtId="0" fontId="3" fillId="0" borderId="7" xfId="0" applyFont="1" applyBorder="1" applyAlignment="1">
      <alignment vertical="center" wrapText="1"/>
    </xf>
    <xf numFmtId="0" fontId="48" fillId="0" borderId="0" xfId="0" applyFont="1"/>
    <xf numFmtId="0" fontId="1" fillId="12" borderId="7" xfId="0" applyFont="1" applyFill="1" applyBorder="1" applyAlignment="1">
      <alignment horizontal="center" vertical="center"/>
    </xf>
    <xf numFmtId="0" fontId="1" fillId="12" borderId="7" xfId="0" applyFont="1" applyFill="1" applyBorder="1" applyAlignment="1">
      <alignment horizontal="center" vertical="center" wrapText="1"/>
    </xf>
    <xf numFmtId="0" fontId="0" fillId="40" borderId="7" xfId="0" applyFill="1" applyBorder="1"/>
    <xf numFmtId="0" fontId="0" fillId="40" borderId="7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38" borderId="7" xfId="0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12" borderId="7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5" xfId="0" applyBorder="1"/>
    <xf numFmtId="0" fontId="0" fillId="0" borderId="36" xfId="0" applyBorder="1"/>
    <xf numFmtId="0" fontId="0" fillId="0" borderId="42" xfId="0" applyBorder="1"/>
    <xf numFmtId="0" fontId="0" fillId="0" borderId="44" xfId="0" applyBorder="1"/>
    <xf numFmtId="0" fontId="0" fillId="0" borderId="45" xfId="0" applyBorder="1"/>
    <xf numFmtId="0" fontId="0" fillId="0" borderId="36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12" xfId="0" applyBorder="1"/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1" fillId="12" borderId="0" xfId="0" applyFont="1" applyFill="1" applyBorder="1" applyAlignment="1">
      <alignment horizontal="center" vertical="center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4" xfId="0" applyFont="1" applyFill="1" applyBorder="1" applyAlignment="1">
      <alignment horizontal="center" vertical="center"/>
    </xf>
    <xf numFmtId="0" fontId="1" fillId="12" borderId="16" xfId="0" applyFont="1" applyFill="1" applyBorder="1" applyAlignment="1">
      <alignment vertical="center" wrapText="1"/>
    </xf>
    <xf numFmtId="0" fontId="0" fillId="0" borderId="66" xfId="0" applyBorder="1"/>
    <xf numFmtId="0" fontId="1" fillId="12" borderId="15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67" xfId="0" applyBorder="1"/>
    <xf numFmtId="0" fontId="0" fillId="0" borderId="62" xfId="0" applyBorder="1" applyAlignment="1">
      <alignment horizontal="center"/>
    </xf>
    <xf numFmtId="0" fontId="0" fillId="0" borderId="3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55" xfId="0" applyFont="1" applyBorder="1" applyAlignment="1">
      <alignment horizontal="center"/>
    </xf>
    <xf numFmtId="0" fontId="0" fillId="0" borderId="55" xfId="0" applyBorder="1"/>
    <xf numFmtId="0" fontId="7" fillId="31" borderId="7" xfId="0" applyFont="1" applyFill="1" applyBorder="1" applyAlignment="1">
      <alignment horizontal="center"/>
    </xf>
    <xf numFmtId="0" fontId="0" fillId="0" borderId="6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68" xfId="0" applyBorder="1"/>
    <xf numFmtId="0" fontId="0" fillId="0" borderId="69" xfId="0" applyBorder="1"/>
    <xf numFmtId="0" fontId="0" fillId="0" borderId="39" xfId="0" applyBorder="1"/>
    <xf numFmtId="0" fontId="0" fillId="0" borderId="31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31" borderId="36" xfId="0" applyFill="1" applyBorder="1" applyAlignment="1">
      <alignment horizontal="center"/>
    </xf>
    <xf numFmtId="0" fontId="0" fillId="0" borderId="51" xfId="0" applyBorder="1"/>
    <xf numFmtId="0" fontId="1" fillId="12" borderId="16" xfId="0" applyFont="1" applyFill="1" applyBorder="1" applyAlignment="1">
      <alignment horizontal="center" vertical="center"/>
    </xf>
    <xf numFmtId="0" fontId="1" fillId="0" borderId="69" xfId="0" applyFont="1" applyBorder="1" applyAlignment="1">
      <alignment horizontal="center"/>
    </xf>
    <xf numFmtId="0" fontId="1" fillId="0" borderId="69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" fillId="0" borderId="69" xfId="0" applyFont="1" applyBorder="1" applyAlignment="1">
      <alignment horizontal="center" wrapText="1"/>
    </xf>
    <xf numFmtId="0" fontId="1" fillId="12" borderId="1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2" fontId="0" fillId="0" borderId="69" xfId="0" applyNumberFormat="1" applyBorder="1" applyAlignment="1">
      <alignment horizontal="center" vertical="center" wrapText="1"/>
    </xf>
    <xf numFmtId="0" fontId="0" fillId="10" borderId="7" xfId="0" applyFont="1" applyFill="1" applyBorder="1" applyAlignment="1">
      <alignment horizontal="center" vertical="center" wrapText="1"/>
    </xf>
    <xf numFmtId="0" fontId="0" fillId="2" borderId="68" xfId="0" applyFill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  <xf numFmtId="0" fontId="0" fillId="10" borderId="44" xfId="0" applyFill="1" applyBorder="1" applyAlignment="1">
      <alignment horizontal="center" vertical="center"/>
    </xf>
    <xf numFmtId="0" fontId="0" fillId="10" borderId="45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12" borderId="1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56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1" fillId="41" borderId="14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37" borderId="68" xfId="0" applyFill="1" applyBorder="1" applyAlignment="1">
      <alignment horizontal="center" vertical="center"/>
    </xf>
    <xf numFmtId="0" fontId="0" fillId="37" borderId="70" xfId="0" applyFill="1" applyBorder="1" applyAlignment="1">
      <alignment horizontal="center" vertical="center"/>
    </xf>
    <xf numFmtId="0" fontId="0" fillId="37" borderId="1" xfId="0" applyFill="1" applyBorder="1" applyAlignment="1">
      <alignment horizontal="center" vertical="center"/>
    </xf>
    <xf numFmtId="0" fontId="0" fillId="37" borderId="80" xfId="0" applyFill="1" applyBorder="1" applyAlignment="1">
      <alignment horizontal="center" vertical="center"/>
    </xf>
    <xf numFmtId="0" fontId="0" fillId="37" borderId="69" xfId="0" applyFill="1" applyBorder="1"/>
    <xf numFmtId="0" fontId="0" fillId="37" borderId="70" xfId="0" applyFill="1" applyBorder="1" applyAlignment="1">
      <alignment horizontal="center"/>
    </xf>
    <xf numFmtId="0" fontId="0" fillId="42" borderId="69" xfId="0" applyFill="1" applyBorder="1"/>
    <xf numFmtId="0" fontId="0" fillId="42" borderId="33" xfId="0" applyFill="1" applyBorder="1"/>
    <xf numFmtId="0" fontId="0" fillId="37" borderId="69" xfId="0" applyFill="1" applyBorder="1" applyAlignment="1">
      <alignment horizontal="center" vertical="center"/>
    </xf>
    <xf numFmtId="0" fontId="0" fillId="42" borderId="70" xfId="0" applyFill="1" applyBorder="1" applyAlignment="1">
      <alignment horizontal="center"/>
    </xf>
    <xf numFmtId="0" fontId="3" fillId="12" borderId="35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41" borderId="68" xfId="0" applyFill="1" applyBorder="1" applyAlignment="1">
      <alignment horizontal="center" vertical="center" wrapText="1"/>
    </xf>
    <xf numFmtId="0" fontId="0" fillId="41" borderId="69" xfId="0" applyFill="1" applyBorder="1" applyAlignment="1">
      <alignment horizontal="center" vertical="center" wrapText="1"/>
    </xf>
    <xf numFmtId="2" fontId="0" fillId="41" borderId="69" xfId="0" applyNumberFormat="1" applyFill="1" applyBorder="1" applyAlignment="1">
      <alignment horizontal="center" vertical="center" wrapText="1"/>
    </xf>
    <xf numFmtId="0" fontId="0" fillId="41" borderId="69" xfId="0" applyFill="1" applyBorder="1" applyAlignment="1">
      <alignment horizontal="center" vertical="center"/>
    </xf>
    <xf numFmtId="0" fontId="1" fillId="41" borderId="75" xfId="0" applyFont="1" applyFill="1" applyBorder="1" applyAlignment="1">
      <alignment horizontal="center"/>
    </xf>
    <xf numFmtId="0" fontId="1" fillId="41" borderId="78" xfId="0" applyFont="1" applyFill="1" applyBorder="1" applyAlignment="1">
      <alignment horizontal="center"/>
    </xf>
    <xf numFmtId="0" fontId="1" fillId="41" borderId="77" xfId="0" applyFont="1" applyFill="1" applyBorder="1" applyAlignment="1">
      <alignment horizontal="center"/>
    </xf>
    <xf numFmtId="0" fontId="1" fillId="0" borderId="70" xfId="0" applyFont="1" applyFill="1" applyBorder="1" applyAlignment="1">
      <alignment horizontal="center" vertical="center"/>
    </xf>
    <xf numFmtId="0" fontId="0" fillId="0" borderId="50" xfId="0" applyBorder="1"/>
    <xf numFmtId="0" fontId="1" fillId="12" borderId="35" xfId="0" applyFont="1" applyFill="1" applyBorder="1" applyAlignment="1">
      <alignment horizontal="center" vertical="center"/>
    </xf>
    <xf numFmtId="0" fontId="1" fillId="12" borderId="36" xfId="0" applyFont="1" applyFill="1" applyBorder="1" applyAlignment="1">
      <alignment horizontal="center" vertical="center"/>
    </xf>
    <xf numFmtId="0" fontId="1" fillId="12" borderId="36" xfId="0" applyFont="1" applyFill="1" applyBorder="1" applyAlignment="1">
      <alignment horizontal="center" vertical="center" wrapText="1"/>
    </xf>
    <xf numFmtId="0" fontId="3" fillId="12" borderId="36" xfId="0" applyFont="1" applyFill="1" applyBorder="1" applyAlignment="1">
      <alignment horizontal="center" vertical="center" wrapText="1"/>
    </xf>
    <xf numFmtId="0" fontId="0" fillId="0" borderId="47" xfId="0" applyBorder="1"/>
    <xf numFmtId="0" fontId="0" fillId="40" borderId="42" xfId="0" applyFill="1" applyBorder="1"/>
    <xf numFmtId="0" fontId="4" fillId="40" borderId="42" xfId="0" applyFont="1" applyFill="1" applyBorder="1" applyAlignment="1">
      <alignment horizontal="center" vertical="center" wrapText="1"/>
    </xf>
    <xf numFmtId="0" fontId="0" fillId="8" borderId="42" xfId="0" applyFill="1" applyBorder="1"/>
    <xf numFmtId="0" fontId="4" fillId="8" borderId="42" xfId="0" applyFont="1" applyFill="1" applyBorder="1" applyAlignment="1">
      <alignment horizontal="center" vertical="center" wrapText="1"/>
    </xf>
    <xf numFmtId="0" fontId="0" fillId="38" borderId="42" xfId="0" applyFill="1" applyBorder="1"/>
    <xf numFmtId="0" fontId="4" fillId="38" borderId="44" xfId="0" applyFont="1" applyFill="1" applyBorder="1" applyAlignment="1">
      <alignment horizontal="center" vertical="center" wrapText="1"/>
    </xf>
    <xf numFmtId="0" fontId="0" fillId="38" borderId="45" xfId="0" applyFill="1" applyBorder="1" applyAlignment="1">
      <alignment horizontal="center"/>
    </xf>
    <xf numFmtId="0" fontId="0" fillId="38" borderId="45" xfId="0" applyFill="1" applyBorder="1"/>
    <xf numFmtId="0" fontId="1" fillId="36" borderId="69" xfId="0" applyFont="1" applyFill="1" applyBorder="1" applyAlignment="1">
      <alignment horizontal="center"/>
    </xf>
    <xf numFmtId="0" fontId="0" fillId="0" borderId="66" xfId="0" applyBorder="1" applyAlignment="1">
      <alignment horizontal="center" vertical="center" wrapText="1"/>
    </xf>
    <xf numFmtId="0" fontId="1" fillId="0" borderId="42" xfId="0" applyFont="1" applyBorder="1" applyAlignment="1">
      <alignment horizontal="center"/>
    </xf>
    <xf numFmtId="0" fontId="0" fillId="36" borderId="42" xfId="0" applyFill="1" applyBorder="1" applyAlignment="1">
      <alignment horizontal="center"/>
    </xf>
    <xf numFmtId="0" fontId="0" fillId="36" borderId="44" xfId="0" applyFill="1" applyBorder="1" applyAlignment="1">
      <alignment horizontal="center"/>
    </xf>
    <xf numFmtId="0" fontId="0" fillId="36" borderId="45" xfId="0" applyFill="1" applyBorder="1"/>
    <xf numFmtId="0" fontId="0" fillId="36" borderId="42" xfId="0" applyFill="1" applyBorder="1" applyAlignment="1">
      <alignment horizontal="center" vertical="center" wrapText="1"/>
    </xf>
    <xf numFmtId="0" fontId="0" fillId="36" borderId="44" xfId="0" applyFill="1" applyBorder="1" applyAlignment="1">
      <alignment horizontal="center" vertical="center" wrapText="1"/>
    </xf>
    <xf numFmtId="0" fontId="0" fillId="36" borderId="45" xfId="0" applyFill="1" applyBorder="1" applyAlignment="1">
      <alignment horizontal="center" vertical="center" wrapText="1"/>
    </xf>
    <xf numFmtId="2" fontId="0" fillId="36" borderId="45" xfId="0" applyNumberFormat="1" applyFill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74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 vertical="center"/>
    </xf>
    <xf numFmtId="0" fontId="1" fillId="0" borderId="7" xfId="0" applyFont="1" applyBorder="1"/>
    <xf numFmtId="0" fontId="0" fillId="10" borderId="7" xfId="0" applyFill="1" applyBorder="1" applyAlignment="1">
      <alignment horizontal="center" vertical="center"/>
    </xf>
    <xf numFmtId="0" fontId="0" fillId="0" borderId="73" xfId="0" applyBorder="1"/>
    <xf numFmtId="0" fontId="0" fillId="0" borderId="72" xfId="0" applyBorder="1"/>
    <xf numFmtId="0" fontId="1" fillId="0" borderId="36" xfId="0" applyFont="1" applyBorder="1"/>
    <xf numFmtId="0" fontId="1" fillId="0" borderId="7" xfId="0" applyFont="1" applyFill="1" applyBorder="1"/>
    <xf numFmtId="0" fontId="0" fillId="10" borderId="7" xfId="0" applyFill="1" applyBorder="1" applyAlignment="1">
      <alignment horizontal="center"/>
    </xf>
    <xf numFmtId="0" fontId="0" fillId="0" borderId="37" xfId="0" applyBorder="1"/>
    <xf numFmtId="0" fontId="0" fillId="0" borderId="3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43" borderId="7" xfId="0" applyFill="1" applyBorder="1"/>
    <xf numFmtId="0" fontId="0" fillId="43" borderId="7" xfId="0" applyFill="1" applyBorder="1" applyAlignment="1">
      <alignment horizontal="center"/>
    </xf>
    <xf numFmtId="0" fontId="0" fillId="43" borderId="0" xfId="0" applyFill="1"/>
    <xf numFmtId="0" fontId="0" fillId="43" borderId="15" xfId="0" applyFill="1" applyBorder="1"/>
    <xf numFmtId="0" fontId="0" fillId="43" borderId="15" xfId="0" applyFill="1" applyBorder="1" applyAlignment="1">
      <alignment horizontal="center"/>
    </xf>
    <xf numFmtId="0" fontId="0" fillId="19" borderId="0" xfId="0" applyFill="1" applyAlignment="1"/>
    <xf numFmtId="0" fontId="0" fillId="2" borderId="0" xfId="0" applyFill="1" applyAlignment="1"/>
    <xf numFmtId="0" fontId="5" fillId="0" borderId="0" xfId="0" applyFont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78" xfId="0" applyFont="1" applyBorder="1" applyAlignment="1">
      <alignment vertical="center"/>
    </xf>
    <xf numFmtId="2" fontId="1" fillId="36" borderId="14" xfId="0" applyNumberFormat="1" applyFont="1" applyFill="1" applyBorder="1" applyAlignment="1">
      <alignment vertical="center"/>
    </xf>
    <xf numFmtId="2" fontId="1" fillId="36" borderId="78" xfId="0" applyNumberFormat="1" applyFont="1" applyFill="1" applyBorder="1" applyAlignment="1">
      <alignment vertical="center"/>
    </xf>
    <xf numFmtId="0" fontId="4" fillId="38" borderId="0" xfId="0" applyFont="1" applyFill="1" applyBorder="1" applyAlignment="1">
      <alignment horizontal="center" vertical="center" wrapText="1"/>
    </xf>
    <xf numFmtId="0" fontId="0" fillId="38" borderId="0" xfId="0" applyFill="1" applyBorder="1" applyAlignment="1">
      <alignment horizontal="center"/>
    </xf>
    <xf numFmtId="0" fontId="0" fillId="38" borderId="0" xfId="0" applyFill="1" applyBorder="1"/>
    <xf numFmtId="2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34" borderId="7" xfId="0" applyFill="1" applyBorder="1" applyAlignment="1">
      <alignment horizontal="center"/>
    </xf>
    <xf numFmtId="0" fontId="0" fillId="34" borderId="0" xfId="0" applyFill="1" applyBorder="1" applyAlignment="1">
      <alignment horizontal="center"/>
    </xf>
    <xf numFmtId="0" fontId="1" fillId="0" borderId="8" xfId="0" applyFont="1" applyBorder="1"/>
    <xf numFmtId="0" fontId="1" fillId="0" borderId="8" xfId="0" applyFont="1" applyFill="1" applyBorder="1"/>
    <xf numFmtId="0" fontId="0" fillId="0" borderId="14" xfId="0" applyBorder="1"/>
    <xf numFmtId="0" fontId="0" fillId="0" borderId="13" xfId="0" applyBorder="1"/>
    <xf numFmtId="0" fontId="0" fillId="0" borderId="11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51" fillId="12" borderId="15" xfId="0" applyFont="1" applyFill="1" applyBorder="1" applyAlignment="1">
      <alignment horizontal="center" vertical="center" wrapText="1"/>
    </xf>
    <xf numFmtId="0" fontId="5" fillId="0" borderId="38" xfId="0" applyFont="1" applyBorder="1"/>
    <xf numFmtId="0" fontId="5" fillId="0" borderId="4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5" fillId="0" borderId="38" xfId="0" applyFont="1" applyBorder="1"/>
    <xf numFmtId="0" fontId="51" fillId="12" borderId="7" xfId="0" applyFont="1" applyFill="1" applyBorder="1" applyAlignment="1">
      <alignment horizontal="center" vertical="center" wrapText="1"/>
    </xf>
    <xf numFmtId="0" fontId="5" fillId="0" borderId="33" xfId="0" applyFont="1" applyBorder="1" applyAlignment="1"/>
    <xf numFmtId="0" fontId="25" fillId="12" borderId="7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33" xfId="0" applyFont="1" applyBorder="1"/>
    <xf numFmtId="0" fontId="51" fillId="12" borderId="41" xfId="0" applyFont="1" applyFill="1" applyBorder="1" applyAlignment="1">
      <alignment horizontal="center" vertical="center" wrapText="1"/>
    </xf>
    <xf numFmtId="0" fontId="5" fillId="0" borderId="43" xfId="0" applyFont="1" applyBorder="1"/>
    <xf numFmtId="0" fontId="5" fillId="0" borderId="33" xfId="0" applyFont="1" applyBorder="1" applyAlignment="1">
      <alignment horizontal="center" vertical="center"/>
    </xf>
    <xf numFmtId="0" fontId="5" fillId="0" borderId="48" xfId="0" applyFont="1" applyBorder="1"/>
    <xf numFmtId="0" fontId="5" fillId="41" borderId="3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0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51" fillId="0" borderId="7" xfId="0" applyFont="1" applyFill="1" applyBorder="1" applyAlignment="1">
      <alignment horizontal="center" vertical="center" wrapText="1"/>
    </xf>
    <xf numFmtId="0" fontId="37" fillId="0" borderId="7" xfId="3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34" xfId="0" applyBorder="1" applyAlignment="1">
      <alignment horizontal="center"/>
    </xf>
    <xf numFmtId="0" fontId="3" fillId="12" borderId="36" xfId="0" applyFont="1" applyFill="1" applyBorder="1" applyAlignment="1">
      <alignment horizontal="center" vertical="center" wrapText="1"/>
    </xf>
    <xf numFmtId="0" fontId="17" fillId="15" borderId="7" xfId="2" applyFont="1" applyFill="1" applyBorder="1"/>
    <xf numFmtId="0" fontId="6" fillId="14" borderId="7" xfId="2" applyFont="1" applyFill="1" applyBorder="1"/>
    <xf numFmtId="0" fontId="6" fillId="13" borderId="7" xfId="2" applyFont="1" applyFill="1" applyBorder="1"/>
    <xf numFmtId="0" fontId="6" fillId="5" borderId="7" xfId="2" applyFont="1" applyFill="1" applyBorder="1"/>
    <xf numFmtId="0" fontId="6" fillId="12" borderId="7" xfId="2" applyFont="1" applyFill="1" applyBorder="1"/>
    <xf numFmtId="0" fontId="52" fillId="2" borderId="0" xfId="0" applyFont="1" applyFill="1" applyAlignment="1">
      <alignment horizontal="center"/>
    </xf>
    <xf numFmtId="2" fontId="53" fillId="2" borderId="24" xfId="0" applyNumberFormat="1" applyFont="1" applyFill="1" applyBorder="1" applyAlignment="1">
      <alignment horizontal="center" vertical="center" wrapText="1"/>
    </xf>
    <xf numFmtId="0" fontId="52" fillId="2" borderId="7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28" borderId="7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/>
    </xf>
    <xf numFmtId="0" fontId="25" fillId="31" borderId="7" xfId="0" applyFont="1" applyFill="1" applyBorder="1" applyAlignment="1">
      <alignment horizontal="center"/>
    </xf>
    <xf numFmtId="0" fontId="25" fillId="32" borderId="7" xfId="0" applyFont="1" applyFill="1" applyBorder="1" applyAlignment="1">
      <alignment horizontal="center"/>
    </xf>
    <xf numFmtId="0" fontId="25" fillId="35" borderId="7" xfId="0" applyFont="1" applyFill="1" applyBorder="1" applyAlignment="1">
      <alignment horizontal="center"/>
    </xf>
    <xf numFmtId="0" fontId="25" fillId="2" borderId="0" xfId="0" applyFont="1" applyFill="1" applyAlignment="1">
      <alignment horizontal="center"/>
    </xf>
    <xf numFmtId="0" fontId="25" fillId="2" borderId="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11" borderId="7" xfId="0" applyFont="1" applyFill="1" applyBorder="1" applyAlignment="1">
      <alignment horizontal="center"/>
    </xf>
    <xf numFmtId="0" fontId="54" fillId="0" borderId="0" xfId="0" applyFont="1" applyAlignment="1">
      <alignment horizontal="center"/>
    </xf>
    <xf numFmtId="0" fontId="25" fillId="6" borderId="7" xfId="0" applyFont="1" applyFill="1" applyBorder="1" applyAlignment="1">
      <alignment horizontal="center"/>
    </xf>
    <xf numFmtId="0" fontId="25" fillId="15" borderId="7" xfId="0" applyFont="1" applyFill="1" applyBorder="1" applyAlignment="1">
      <alignment horizontal="center"/>
    </xf>
    <xf numFmtId="0" fontId="25" fillId="14" borderId="7" xfId="0" applyFont="1" applyFill="1" applyBorder="1" applyAlignment="1">
      <alignment horizontal="center"/>
    </xf>
    <xf numFmtId="0" fontId="25" fillId="13" borderId="7" xfId="0" applyFont="1" applyFill="1" applyBorder="1" applyAlignment="1">
      <alignment horizontal="center"/>
    </xf>
    <xf numFmtId="0" fontId="25" fillId="5" borderId="7" xfId="0" applyFont="1" applyFill="1" applyBorder="1" applyAlignment="1">
      <alignment horizontal="center"/>
    </xf>
    <xf numFmtId="0" fontId="25" fillId="12" borderId="7" xfId="0" applyFont="1" applyFill="1" applyBorder="1" applyAlignment="1">
      <alignment horizontal="center"/>
    </xf>
    <xf numFmtId="0" fontId="25" fillId="12" borderId="15" xfId="0" applyFont="1" applyFill="1" applyBorder="1" applyAlignment="1">
      <alignment horizontal="center"/>
    </xf>
    <xf numFmtId="0" fontId="25" fillId="19" borderId="7" xfId="0" applyFont="1" applyFill="1" applyBorder="1" applyAlignment="1">
      <alignment horizontal="center"/>
    </xf>
    <xf numFmtId="0" fontId="25" fillId="18" borderId="7" xfId="0" applyFont="1" applyFill="1" applyBorder="1" applyAlignment="1">
      <alignment horizontal="center"/>
    </xf>
    <xf numFmtId="0" fontId="25" fillId="20" borderId="7" xfId="0" applyFont="1" applyFill="1" applyBorder="1" applyAlignment="1">
      <alignment horizontal="center"/>
    </xf>
    <xf numFmtId="0" fontId="25" fillId="21" borderId="7" xfId="0" applyFont="1" applyFill="1" applyBorder="1" applyAlignment="1">
      <alignment horizontal="center"/>
    </xf>
    <xf numFmtId="0" fontId="25" fillId="2" borderId="7" xfId="0" applyFont="1" applyFill="1" applyBorder="1" applyAlignment="1">
      <alignment horizontal="center" vertical="center" wrapText="1"/>
    </xf>
    <xf numFmtId="0" fontId="25" fillId="17" borderId="7" xfId="0" applyFont="1" applyFill="1" applyBorder="1" applyAlignment="1">
      <alignment horizontal="center"/>
    </xf>
    <xf numFmtId="0" fontId="25" fillId="23" borderId="7" xfId="0" applyFont="1" applyFill="1" applyBorder="1" applyAlignment="1">
      <alignment horizontal="center"/>
    </xf>
    <xf numFmtId="0" fontId="25" fillId="24" borderId="7" xfId="0" applyFont="1" applyFill="1" applyBorder="1" applyAlignment="1">
      <alignment horizontal="center"/>
    </xf>
    <xf numFmtId="0" fontId="25" fillId="22" borderId="7" xfId="0" applyFont="1" applyFill="1" applyBorder="1" applyAlignment="1">
      <alignment horizontal="center"/>
    </xf>
    <xf numFmtId="0" fontId="25" fillId="25" borderId="7" xfId="0" applyFont="1" applyFill="1" applyBorder="1" applyAlignment="1">
      <alignment horizontal="center"/>
    </xf>
    <xf numFmtId="0" fontId="25" fillId="26" borderId="7" xfId="0" applyFont="1" applyFill="1" applyBorder="1" applyAlignment="1">
      <alignment horizontal="center"/>
    </xf>
    <xf numFmtId="0" fontId="51" fillId="0" borderId="9" xfId="0" applyFont="1" applyFill="1" applyBorder="1" applyAlignment="1">
      <alignment horizontal="center" vertical="center" wrapText="1"/>
    </xf>
    <xf numFmtId="0" fontId="25" fillId="30" borderId="7" xfId="0" applyFont="1" applyFill="1" applyBorder="1" applyAlignment="1">
      <alignment horizontal="center"/>
    </xf>
    <xf numFmtId="0" fontId="25" fillId="27" borderId="7" xfId="0" applyFont="1" applyFill="1" applyBorder="1" applyAlignment="1">
      <alignment horizontal="center"/>
    </xf>
    <xf numFmtId="0" fontId="25" fillId="11" borderId="7" xfId="0" applyFont="1" applyFill="1" applyBorder="1" applyAlignment="1">
      <alignment horizontal="center"/>
    </xf>
    <xf numFmtId="0" fontId="25" fillId="10" borderId="7" xfId="0" applyFont="1" applyFill="1" applyBorder="1" applyAlignment="1">
      <alignment horizontal="center"/>
    </xf>
    <xf numFmtId="0" fontId="36" fillId="0" borderId="0" xfId="3" applyFont="1" applyAlignment="1">
      <alignment horizontal="center"/>
    </xf>
    <xf numFmtId="0" fontId="34" fillId="0" borderId="14" xfId="3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/>
    </xf>
    <xf numFmtId="0" fontId="0" fillId="0" borderId="7" xfId="0" applyFont="1" applyBorder="1"/>
    <xf numFmtId="0" fontId="55" fillId="2" borderId="7" xfId="0" applyFont="1" applyFill="1" applyBorder="1"/>
    <xf numFmtId="0" fontId="55" fillId="10" borderId="7" xfId="0" applyFont="1" applyFill="1" applyBorder="1"/>
    <xf numFmtId="0" fontId="7" fillId="0" borderId="0" xfId="0" applyFont="1"/>
    <xf numFmtId="0" fontId="1" fillId="2" borderId="74" xfId="0" applyFont="1" applyFill="1" applyBorder="1"/>
    <xf numFmtId="0" fontId="1" fillId="2" borderId="14" xfId="0" applyFont="1" applyFill="1" applyBorder="1"/>
    <xf numFmtId="0" fontId="56" fillId="27" borderId="7" xfId="0" applyFont="1" applyFill="1" applyBorder="1" applyAlignment="1">
      <alignment horizontal="center"/>
    </xf>
    <xf numFmtId="0" fontId="56" fillId="5" borderId="7" xfId="0" applyFont="1" applyFill="1" applyBorder="1" applyAlignment="1">
      <alignment horizontal="center"/>
    </xf>
    <xf numFmtId="0" fontId="0" fillId="0" borderId="0" xfId="0" applyFill="1" applyBorder="1"/>
    <xf numFmtId="0" fontId="57" fillId="28" borderId="7" xfId="0" applyFont="1" applyFill="1" applyBorder="1" applyAlignment="1">
      <alignment horizontal="center"/>
    </xf>
    <xf numFmtId="0" fontId="56" fillId="21" borderId="7" xfId="0" applyFont="1" applyFill="1" applyBorder="1" applyAlignment="1">
      <alignment horizontal="center"/>
    </xf>
    <xf numFmtId="0" fontId="56" fillId="30" borderId="7" xfId="0" applyFont="1" applyFill="1" applyBorder="1" applyAlignment="1">
      <alignment horizontal="center"/>
    </xf>
    <xf numFmtId="0" fontId="56" fillId="6" borderId="7" xfId="0" applyFont="1" applyFill="1" applyBorder="1" applyAlignment="1">
      <alignment horizontal="center"/>
    </xf>
    <xf numFmtId="0" fontId="32" fillId="0" borderId="0" xfId="0" applyFont="1"/>
    <xf numFmtId="0" fontId="3" fillId="0" borderId="1" xfId="0" applyFont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/>
    </xf>
    <xf numFmtId="0" fontId="12" fillId="6" borderId="13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/>
    </xf>
    <xf numFmtId="0" fontId="11" fillId="9" borderId="11" xfId="0" applyFont="1" applyFill="1" applyBorder="1" applyAlignment="1">
      <alignment horizontal="center"/>
    </xf>
    <xf numFmtId="0" fontId="11" fillId="9" borderId="6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8" borderId="10" xfId="0" applyFont="1" applyFill="1" applyBorder="1" applyAlignment="1">
      <alignment horizontal="center"/>
    </xf>
    <xf numFmtId="0" fontId="11" fillId="8" borderId="11" xfId="0" applyFont="1" applyFill="1" applyBorder="1" applyAlignment="1">
      <alignment horizontal="center"/>
    </xf>
    <xf numFmtId="0" fontId="11" fillId="8" borderId="6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center"/>
    </xf>
    <xf numFmtId="0" fontId="8" fillId="7" borderId="14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11" fillId="8" borderId="15" xfId="0" applyFont="1" applyFill="1" applyBorder="1" applyAlignment="1">
      <alignment horizontal="center"/>
    </xf>
    <xf numFmtId="0" fontId="11" fillId="8" borderId="14" xfId="0" applyFont="1" applyFill="1" applyBorder="1" applyAlignment="1">
      <alignment horizontal="center"/>
    </xf>
    <xf numFmtId="0" fontId="11" fillId="8" borderId="8" xfId="0" applyFont="1" applyFill="1" applyBorder="1" applyAlignment="1">
      <alignment horizontal="center"/>
    </xf>
    <xf numFmtId="0" fontId="11" fillId="11" borderId="15" xfId="0" applyFont="1" applyFill="1" applyBorder="1" applyAlignment="1">
      <alignment horizontal="center"/>
    </xf>
    <xf numFmtId="0" fontId="11" fillId="11" borderId="14" xfId="0" applyFont="1" applyFill="1" applyBorder="1" applyAlignment="1">
      <alignment horizontal="center"/>
    </xf>
    <xf numFmtId="0" fontId="11" fillId="11" borderId="8" xfId="0" applyFont="1" applyFill="1" applyBorder="1" applyAlignment="1">
      <alignment horizontal="center"/>
    </xf>
    <xf numFmtId="0" fontId="17" fillId="0" borderId="7" xfId="1" applyFont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11" fillId="12" borderId="15" xfId="0" applyFont="1" applyFill="1" applyBorder="1" applyAlignment="1">
      <alignment horizontal="center"/>
    </xf>
    <xf numFmtId="0" fontId="11" fillId="12" borderId="14" xfId="0" applyFont="1" applyFill="1" applyBorder="1" applyAlignment="1">
      <alignment horizontal="center"/>
    </xf>
    <xf numFmtId="0" fontId="11" fillId="12" borderId="8" xfId="0" applyFont="1" applyFill="1" applyBorder="1" applyAlignment="1">
      <alignment horizontal="center"/>
    </xf>
    <xf numFmtId="0" fontId="20" fillId="0" borderId="7" xfId="2" applyFont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/>
    </xf>
    <xf numFmtId="0" fontId="11" fillId="6" borderId="14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11" fillId="15" borderId="15" xfId="0" applyFont="1" applyFill="1" applyBorder="1" applyAlignment="1">
      <alignment horizontal="center"/>
    </xf>
    <xf numFmtId="0" fontId="11" fillId="15" borderId="14" xfId="0" applyFont="1" applyFill="1" applyBorder="1" applyAlignment="1">
      <alignment horizontal="center"/>
    </xf>
    <xf numFmtId="0" fontId="11" fillId="15" borderId="8" xfId="0" applyFont="1" applyFill="1" applyBorder="1" applyAlignment="1">
      <alignment horizontal="center"/>
    </xf>
    <xf numFmtId="0" fontId="11" fillId="14" borderId="15" xfId="0" applyFont="1" applyFill="1" applyBorder="1" applyAlignment="1">
      <alignment horizontal="center"/>
    </xf>
    <xf numFmtId="0" fontId="11" fillId="14" borderId="14" xfId="0" applyFont="1" applyFill="1" applyBorder="1" applyAlignment="1">
      <alignment horizontal="center"/>
    </xf>
    <xf numFmtId="0" fontId="11" fillId="14" borderId="8" xfId="0" applyFont="1" applyFill="1" applyBorder="1" applyAlignment="1">
      <alignment horizontal="center"/>
    </xf>
    <xf numFmtId="0" fontId="11" fillId="13" borderId="15" xfId="0" applyFont="1" applyFill="1" applyBorder="1" applyAlignment="1">
      <alignment horizontal="center"/>
    </xf>
    <xf numFmtId="0" fontId="11" fillId="13" borderId="14" xfId="0" applyFont="1" applyFill="1" applyBorder="1" applyAlignment="1">
      <alignment horizontal="center"/>
    </xf>
    <xf numFmtId="0" fontId="11" fillId="13" borderId="8" xfId="0" applyFont="1" applyFill="1" applyBorder="1" applyAlignment="1">
      <alignment horizontal="center"/>
    </xf>
    <xf numFmtId="0" fontId="11" fillId="21" borderId="7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19" borderId="7" xfId="0" applyFont="1" applyFill="1" applyBorder="1" applyAlignment="1">
      <alignment horizontal="center"/>
    </xf>
    <xf numFmtId="0" fontId="11" fillId="18" borderId="7" xfId="0" applyFont="1" applyFill="1" applyBorder="1" applyAlignment="1">
      <alignment horizontal="center"/>
    </xf>
    <xf numFmtId="0" fontId="11" fillId="20" borderId="7" xfId="0" applyFont="1" applyFill="1" applyBorder="1" applyAlignment="1">
      <alignment horizontal="center"/>
    </xf>
    <xf numFmtId="0" fontId="8" fillId="22" borderId="15" xfId="0" applyFont="1" applyFill="1" applyBorder="1" applyAlignment="1">
      <alignment horizontal="center"/>
    </xf>
    <xf numFmtId="0" fontId="8" fillId="22" borderId="14" xfId="0" applyFont="1" applyFill="1" applyBorder="1" applyAlignment="1">
      <alignment horizontal="center"/>
    </xf>
    <xf numFmtId="0" fontId="8" fillId="22" borderId="8" xfId="0" applyFont="1" applyFill="1" applyBorder="1" applyAlignment="1">
      <alignment horizontal="center"/>
    </xf>
    <xf numFmtId="0" fontId="8" fillId="25" borderId="15" xfId="0" applyFont="1" applyFill="1" applyBorder="1" applyAlignment="1">
      <alignment horizontal="center"/>
    </xf>
    <xf numFmtId="0" fontId="8" fillId="25" borderId="14" xfId="0" applyFont="1" applyFill="1" applyBorder="1" applyAlignment="1">
      <alignment horizontal="center"/>
    </xf>
    <xf numFmtId="0" fontId="8" fillId="25" borderId="8" xfId="0" applyFont="1" applyFill="1" applyBorder="1" applyAlignment="1">
      <alignment horizontal="center"/>
    </xf>
    <xf numFmtId="0" fontId="8" fillId="26" borderId="15" xfId="0" applyFont="1" applyFill="1" applyBorder="1" applyAlignment="1">
      <alignment horizontal="center"/>
    </xf>
    <xf numFmtId="0" fontId="8" fillId="26" borderId="14" xfId="0" applyFont="1" applyFill="1" applyBorder="1" applyAlignment="1">
      <alignment horizontal="center"/>
    </xf>
    <xf numFmtId="0" fontId="8" fillId="26" borderId="8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17" borderId="15" xfId="0" applyFont="1" applyFill="1" applyBorder="1" applyAlignment="1">
      <alignment horizontal="center"/>
    </xf>
    <xf numFmtId="0" fontId="8" fillId="17" borderId="14" xfId="0" applyFont="1" applyFill="1" applyBorder="1" applyAlignment="1">
      <alignment horizontal="center"/>
    </xf>
    <xf numFmtId="0" fontId="8" fillId="17" borderId="8" xfId="0" applyFont="1" applyFill="1" applyBorder="1" applyAlignment="1">
      <alignment horizontal="center"/>
    </xf>
    <xf numFmtId="0" fontId="8" fillId="21" borderId="15" xfId="0" applyFont="1" applyFill="1" applyBorder="1" applyAlignment="1">
      <alignment horizontal="center"/>
    </xf>
    <xf numFmtId="0" fontId="8" fillId="21" borderId="14" xfId="0" applyFont="1" applyFill="1" applyBorder="1" applyAlignment="1">
      <alignment horizontal="center"/>
    </xf>
    <xf numFmtId="0" fontId="8" fillId="21" borderId="8" xfId="0" applyFont="1" applyFill="1" applyBorder="1" applyAlignment="1">
      <alignment horizontal="center"/>
    </xf>
    <xf numFmtId="0" fontId="8" fillId="23" borderId="15" xfId="0" applyFont="1" applyFill="1" applyBorder="1" applyAlignment="1">
      <alignment horizontal="center"/>
    </xf>
    <xf numFmtId="0" fontId="8" fillId="23" borderId="14" xfId="0" applyFont="1" applyFill="1" applyBorder="1" applyAlignment="1">
      <alignment horizontal="center"/>
    </xf>
    <xf numFmtId="0" fontId="8" fillId="23" borderId="8" xfId="0" applyFont="1" applyFill="1" applyBorder="1" applyAlignment="1">
      <alignment horizontal="center"/>
    </xf>
    <xf numFmtId="0" fontId="8" fillId="24" borderId="15" xfId="0" applyFont="1" applyFill="1" applyBorder="1" applyAlignment="1">
      <alignment horizontal="center"/>
    </xf>
    <xf numFmtId="0" fontId="8" fillId="24" borderId="14" xfId="0" applyFont="1" applyFill="1" applyBorder="1" applyAlignment="1">
      <alignment horizontal="center"/>
    </xf>
    <xf numFmtId="0" fontId="8" fillId="24" borderId="8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1" fillId="0" borderId="1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1" fillId="19" borderId="15" xfId="0" applyFont="1" applyFill="1" applyBorder="1" applyAlignment="1">
      <alignment horizontal="center"/>
    </xf>
    <xf numFmtId="0" fontId="11" fillId="19" borderId="14" xfId="0" applyFont="1" applyFill="1" applyBorder="1" applyAlignment="1">
      <alignment horizontal="center"/>
    </xf>
    <xf numFmtId="0" fontId="11" fillId="19" borderId="8" xfId="0" applyFont="1" applyFill="1" applyBorder="1" applyAlignment="1">
      <alignment horizontal="center"/>
    </xf>
    <xf numFmtId="0" fontId="11" fillId="23" borderId="15" xfId="0" applyFont="1" applyFill="1" applyBorder="1" applyAlignment="1">
      <alignment horizontal="center"/>
    </xf>
    <xf numFmtId="0" fontId="11" fillId="23" borderId="14" xfId="0" applyFont="1" applyFill="1" applyBorder="1" applyAlignment="1">
      <alignment horizontal="center"/>
    </xf>
    <xf numFmtId="0" fontId="11" fillId="23" borderId="8" xfId="0" applyFont="1" applyFill="1" applyBorder="1" applyAlignment="1">
      <alignment horizontal="center"/>
    </xf>
    <xf numFmtId="0" fontId="11" fillId="7" borderId="15" xfId="0" applyFont="1" applyFill="1" applyBorder="1" applyAlignment="1">
      <alignment horizontal="center"/>
    </xf>
    <xf numFmtId="0" fontId="11" fillId="7" borderId="14" xfId="0" applyFont="1" applyFill="1" applyBorder="1" applyAlignment="1">
      <alignment horizontal="center"/>
    </xf>
    <xf numFmtId="0" fontId="11" fillId="7" borderId="8" xfId="0" applyFont="1" applyFill="1" applyBorder="1" applyAlignment="1">
      <alignment horizontal="center"/>
    </xf>
    <xf numFmtId="0" fontId="30" fillId="11" borderId="15" xfId="0" applyFont="1" applyFill="1" applyBorder="1" applyAlignment="1">
      <alignment horizontal="center"/>
    </xf>
    <xf numFmtId="0" fontId="30" fillId="11" borderId="14" xfId="0" applyFont="1" applyFill="1" applyBorder="1" applyAlignment="1">
      <alignment horizontal="center"/>
    </xf>
    <xf numFmtId="0" fontId="30" fillId="11" borderId="8" xfId="0" applyFont="1" applyFill="1" applyBorder="1" applyAlignment="1">
      <alignment horizontal="center"/>
    </xf>
    <xf numFmtId="0" fontId="28" fillId="0" borderId="17" xfId="0" applyFont="1" applyBorder="1" applyAlignment="1">
      <alignment horizontal="center" vertical="center" wrapText="1"/>
    </xf>
    <xf numFmtId="0" fontId="6" fillId="0" borderId="22" xfId="0" applyFont="1" applyBorder="1"/>
    <xf numFmtId="0" fontId="28" fillId="0" borderId="18" xfId="0" applyFont="1" applyBorder="1" applyAlignment="1">
      <alignment horizontal="center" vertical="center" wrapText="1"/>
    </xf>
    <xf numFmtId="0" fontId="6" fillId="0" borderId="19" xfId="0" applyFont="1" applyBorder="1"/>
    <xf numFmtId="0" fontId="6" fillId="0" borderId="20" xfId="0" applyFont="1" applyBorder="1"/>
    <xf numFmtId="0" fontId="11" fillId="3" borderId="15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8" fillId="33" borderId="15" xfId="0" applyFont="1" applyFill="1" applyBorder="1" applyAlignment="1">
      <alignment horizontal="center"/>
    </xf>
    <xf numFmtId="0" fontId="8" fillId="33" borderId="14" xfId="0" applyFont="1" applyFill="1" applyBorder="1" applyAlignment="1">
      <alignment horizontal="center"/>
    </xf>
    <xf numFmtId="0" fontId="8" fillId="33" borderId="8" xfId="0" applyFont="1" applyFill="1" applyBorder="1" applyAlignment="1">
      <alignment horizontal="center"/>
    </xf>
    <xf numFmtId="0" fontId="8" fillId="34" borderId="15" xfId="0" applyFont="1" applyFill="1" applyBorder="1" applyAlignment="1">
      <alignment horizontal="center"/>
    </xf>
    <xf numFmtId="0" fontId="8" fillId="34" borderId="14" xfId="0" applyFont="1" applyFill="1" applyBorder="1" applyAlignment="1">
      <alignment horizontal="center"/>
    </xf>
    <xf numFmtId="0" fontId="8" fillId="34" borderId="8" xfId="0" applyFont="1" applyFill="1" applyBorder="1" applyAlignment="1">
      <alignment horizontal="center"/>
    </xf>
    <xf numFmtId="0" fontId="8" fillId="35" borderId="15" xfId="0" applyFont="1" applyFill="1" applyBorder="1" applyAlignment="1">
      <alignment horizontal="center"/>
    </xf>
    <xf numFmtId="0" fontId="8" fillId="35" borderId="14" xfId="0" applyFont="1" applyFill="1" applyBorder="1" applyAlignment="1">
      <alignment horizontal="center"/>
    </xf>
    <xf numFmtId="0" fontId="8" fillId="35" borderId="8" xfId="0" applyFont="1" applyFill="1" applyBorder="1" applyAlignment="1">
      <alignment horizontal="center"/>
    </xf>
    <xf numFmtId="0" fontId="8" fillId="28" borderId="15" xfId="0" applyFont="1" applyFill="1" applyBorder="1" applyAlignment="1">
      <alignment horizontal="center"/>
    </xf>
    <xf numFmtId="0" fontId="8" fillId="28" borderId="14" xfId="0" applyFont="1" applyFill="1" applyBorder="1" applyAlignment="1">
      <alignment horizontal="center"/>
    </xf>
    <xf numFmtId="0" fontId="8" fillId="28" borderId="8" xfId="0" applyFont="1" applyFill="1" applyBorder="1" applyAlignment="1">
      <alignment horizontal="center"/>
    </xf>
    <xf numFmtId="0" fontId="8" fillId="29" borderId="15" xfId="0" applyFont="1" applyFill="1" applyBorder="1" applyAlignment="1">
      <alignment horizontal="center"/>
    </xf>
    <xf numFmtId="0" fontId="8" fillId="29" borderId="14" xfId="0" applyFont="1" applyFill="1" applyBorder="1" applyAlignment="1">
      <alignment horizontal="center"/>
    </xf>
    <xf numFmtId="0" fontId="8" fillId="29" borderId="8" xfId="0" applyFont="1" applyFill="1" applyBorder="1" applyAlignment="1">
      <alignment horizontal="center"/>
    </xf>
    <xf numFmtId="0" fontId="8" fillId="31" borderId="15" xfId="0" applyFont="1" applyFill="1" applyBorder="1" applyAlignment="1">
      <alignment horizontal="center"/>
    </xf>
    <xf numFmtId="0" fontId="8" fillId="31" borderId="14" xfId="0" applyFont="1" applyFill="1" applyBorder="1" applyAlignment="1">
      <alignment horizontal="center"/>
    </xf>
    <xf numFmtId="0" fontId="8" fillId="31" borderId="8" xfId="0" applyFont="1" applyFill="1" applyBorder="1" applyAlignment="1">
      <alignment horizontal="center"/>
    </xf>
    <xf numFmtId="0" fontId="8" fillId="32" borderId="15" xfId="0" applyFont="1" applyFill="1" applyBorder="1" applyAlignment="1">
      <alignment horizontal="center"/>
    </xf>
    <xf numFmtId="0" fontId="8" fillId="32" borderId="14" xfId="0" applyFont="1" applyFill="1" applyBorder="1" applyAlignment="1">
      <alignment horizontal="center"/>
    </xf>
    <xf numFmtId="0" fontId="8" fillId="32" borderId="8" xfId="0" applyFont="1" applyFill="1" applyBorder="1" applyAlignment="1">
      <alignment horizontal="center"/>
    </xf>
    <xf numFmtId="0" fontId="0" fillId="35" borderId="15" xfId="0" applyFill="1" applyBorder="1" applyAlignment="1">
      <alignment horizontal="center"/>
    </xf>
    <xf numFmtId="0" fontId="0" fillId="35" borderId="14" xfId="0" applyFill="1" applyBorder="1" applyAlignment="1">
      <alignment horizontal="center"/>
    </xf>
    <xf numFmtId="0" fontId="0" fillId="35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31" borderId="15" xfId="0" applyFill="1" applyBorder="1" applyAlignment="1">
      <alignment horizontal="center"/>
    </xf>
    <xf numFmtId="0" fontId="0" fillId="31" borderId="14" xfId="0" applyFill="1" applyBorder="1" applyAlignment="1">
      <alignment horizontal="center"/>
    </xf>
    <xf numFmtId="0" fontId="0" fillId="31" borderId="8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28" borderId="15" xfId="0" applyFill="1" applyBorder="1" applyAlignment="1">
      <alignment horizontal="center"/>
    </xf>
    <xf numFmtId="0" fontId="0" fillId="28" borderId="14" xfId="0" applyFill="1" applyBorder="1" applyAlignment="1">
      <alignment horizontal="center"/>
    </xf>
    <xf numFmtId="0" fontId="0" fillId="28" borderId="8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32" borderId="15" xfId="0" applyFill="1" applyBorder="1" applyAlignment="1">
      <alignment horizontal="center"/>
    </xf>
    <xf numFmtId="0" fontId="0" fillId="32" borderId="14" xfId="0" applyFill="1" applyBorder="1" applyAlignment="1">
      <alignment horizontal="center"/>
    </xf>
    <xf numFmtId="0" fontId="0" fillId="32" borderId="8" xfId="0" applyFill="1" applyBorder="1" applyAlignment="1">
      <alignment horizontal="center"/>
    </xf>
    <xf numFmtId="0" fontId="0" fillId="23" borderId="15" xfId="0" applyFill="1" applyBorder="1" applyAlignment="1">
      <alignment horizontal="center"/>
    </xf>
    <xf numFmtId="0" fontId="0" fillId="23" borderId="14" xfId="0" applyFill="1" applyBorder="1" applyAlignment="1">
      <alignment horizontal="center"/>
    </xf>
    <xf numFmtId="0" fontId="0" fillId="23" borderId="8" xfId="0" applyFill="1" applyBorder="1" applyAlignment="1">
      <alignment horizontal="center"/>
    </xf>
    <xf numFmtId="0" fontId="0" fillId="30" borderId="15" xfId="0" applyFill="1" applyBorder="1" applyAlignment="1">
      <alignment horizontal="center"/>
    </xf>
    <xf numFmtId="0" fontId="0" fillId="30" borderId="14" xfId="0" applyFill="1" applyBorder="1" applyAlignment="1">
      <alignment horizontal="center"/>
    </xf>
    <xf numFmtId="0" fontId="0" fillId="30" borderId="8" xfId="0" applyFill="1" applyBorder="1" applyAlignment="1">
      <alignment horizontal="center"/>
    </xf>
    <xf numFmtId="0" fontId="0" fillId="11" borderId="15" xfId="0" applyFill="1" applyBorder="1" applyAlignment="1">
      <alignment horizontal="center"/>
    </xf>
    <xf numFmtId="0" fontId="0" fillId="11" borderId="14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0" fillId="27" borderId="15" xfId="0" applyFill="1" applyBorder="1" applyAlignment="1">
      <alignment horizontal="center"/>
    </xf>
    <xf numFmtId="0" fontId="0" fillId="27" borderId="14" xfId="0" applyFill="1" applyBorder="1" applyAlignment="1">
      <alignment horizontal="center"/>
    </xf>
    <xf numFmtId="0" fontId="0" fillId="27" borderId="8" xfId="0" applyFill="1" applyBorder="1" applyAlignment="1">
      <alignment horizontal="center"/>
    </xf>
    <xf numFmtId="0" fontId="37" fillId="0" borderId="7" xfId="3" applyFont="1" applyBorder="1" applyAlignment="1">
      <alignment horizontal="center" vertical="center" wrapText="1"/>
    </xf>
    <xf numFmtId="0" fontId="1" fillId="2" borderId="31" xfId="3" applyFont="1" applyFill="1" applyBorder="1" applyAlignment="1">
      <alignment horizontal="center" vertical="center" wrapText="1"/>
    </xf>
    <xf numFmtId="0" fontId="1" fillId="2" borderId="32" xfId="3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7" xfId="3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0" fillId="0" borderId="13" xfId="0" applyBorder="1" applyAlignment="1">
      <alignment horizontal="center"/>
    </xf>
    <xf numFmtId="0" fontId="24" fillId="0" borderId="7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0" fontId="8" fillId="0" borderId="0" xfId="0" applyFont="1" applyAlignment="1"/>
    <xf numFmtId="0" fontId="0" fillId="0" borderId="7" xfId="0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1" fillId="12" borderId="41" xfId="0" applyFont="1" applyFill="1" applyBorder="1" applyAlignment="1">
      <alignment horizontal="center" vertical="center"/>
    </xf>
    <xf numFmtId="0" fontId="1" fillId="12" borderId="4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3" xfId="0" applyBorder="1" applyAlignment="1">
      <alignment horizontal="center"/>
    </xf>
    <xf numFmtId="0" fontId="4" fillId="12" borderId="36" xfId="0" applyFont="1" applyFill="1" applyBorder="1" applyAlignment="1">
      <alignment horizontal="center" vertical="center" wrapText="1"/>
    </xf>
    <xf numFmtId="0" fontId="4" fillId="12" borderId="45" xfId="0" applyFont="1" applyFill="1" applyBorder="1" applyAlignment="1">
      <alignment horizontal="center" vertical="center" wrapText="1"/>
    </xf>
    <xf numFmtId="0" fontId="3" fillId="12" borderId="36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60" xfId="0" applyBorder="1" applyAlignment="1">
      <alignment horizontal="center"/>
    </xf>
    <xf numFmtId="0" fontId="1" fillId="41" borderId="36" xfId="0" applyFont="1" applyFill="1" applyBorder="1" applyAlignment="1">
      <alignment horizontal="center" vertical="center"/>
    </xf>
    <xf numFmtId="0" fontId="1" fillId="41" borderId="7" xfId="0" applyFont="1" applyFill="1" applyBorder="1" applyAlignment="1">
      <alignment horizontal="center" vertical="center"/>
    </xf>
    <xf numFmtId="0" fontId="1" fillId="41" borderId="45" xfId="0" applyFont="1" applyFill="1" applyBorder="1" applyAlignment="1">
      <alignment horizontal="center" vertical="center"/>
    </xf>
    <xf numFmtId="0" fontId="1" fillId="41" borderId="41" xfId="0" applyFont="1" applyFill="1" applyBorder="1" applyAlignment="1">
      <alignment horizontal="center" vertical="center"/>
    </xf>
    <xf numFmtId="0" fontId="1" fillId="41" borderId="43" xfId="0" applyFont="1" applyFill="1" applyBorder="1" applyAlignment="1">
      <alignment horizontal="center" vertical="center"/>
    </xf>
    <xf numFmtId="0" fontId="1" fillId="41" borderId="46" xfId="0" applyFont="1" applyFill="1" applyBorder="1" applyAlignment="1">
      <alignment horizontal="center" vertical="center"/>
    </xf>
    <xf numFmtId="0" fontId="1" fillId="41" borderId="35" xfId="0" applyFont="1" applyFill="1" applyBorder="1" applyAlignment="1">
      <alignment horizontal="center"/>
    </xf>
    <xf numFmtId="0" fontId="1" fillId="41" borderId="39" xfId="0" applyFont="1" applyFill="1" applyBorder="1" applyAlignment="1">
      <alignment horizontal="center"/>
    </xf>
    <xf numFmtId="0" fontId="1" fillId="41" borderId="37" xfId="0" applyFont="1" applyFill="1" applyBorder="1" applyAlignment="1">
      <alignment horizontal="center"/>
    </xf>
    <xf numFmtId="0" fontId="1" fillId="41" borderId="14" xfId="0" applyFont="1" applyFill="1" applyBorder="1" applyAlignment="1">
      <alignment horizontal="center"/>
    </xf>
    <xf numFmtId="0" fontId="1" fillId="41" borderId="76" xfId="0" applyFont="1" applyFill="1" applyBorder="1" applyAlignment="1">
      <alignment horizontal="center"/>
    </xf>
    <xf numFmtId="0" fontId="1" fillId="41" borderId="13" xfId="0" applyFont="1" applyFill="1" applyBorder="1" applyAlignment="1">
      <alignment horizontal="center"/>
    </xf>
    <xf numFmtId="0" fontId="1" fillId="41" borderId="36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 vertical="center"/>
    </xf>
    <xf numFmtId="0" fontId="1" fillId="12" borderId="45" xfId="0" applyFont="1" applyFill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78" xfId="0" applyNumberFormat="1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2" fontId="1" fillId="36" borderId="15" xfId="0" applyNumberFormat="1" applyFont="1" applyFill="1" applyBorder="1" applyAlignment="1">
      <alignment horizontal="center" vertical="center"/>
    </xf>
    <xf numFmtId="0" fontId="1" fillId="36" borderId="14" xfId="0" applyFont="1" applyFill="1" applyBorder="1" applyAlignment="1">
      <alignment horizontal="center" vertical="center"/>
    </xf>
    <xf numFmtId="0" fontId="1" fillId="36" borderId="78" xfId="0" applyFont="1" applyFill="1" applyBorder="1" applyAlignment="1">
      <alignment horizontal="center" vertical="center"/>
    </xf>
    <xf numFmtId="0" fontId="5" fillId="36" borderId="40" xfId="0" applyFont="1" applyFill="1" applyBorder="1" applyAlignment="1">
      <alignment horizontal="center"/>
    </xf>
    <xf numFmtId="0" fontId="5" fillId="36" borderId="71" xfId="0" applyFont="1" applyFill="1" applyBorder="1" applyAlignment="1">
      <alignment horizontal="center"/>
    </xf>
    <xf numFmtId="2" fontId="1" fillId="36" borderId="14" xfId="0" applyNumberFormat="1" applyFont="1" applyFill="1" applyBorder="1" applyAlignment="1">
      <alignment horizontal="center" vertical="center"/>
    </xf>
    <xf numFmtId="2" fontId="1" fillId="36" borderId="78" xfId="0" applyNumberFormat="1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2" fontId="1" fillId="0" borderId="15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2" fontId="1" fillId="0" borderId="7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2" fontId="1" fillId="0" borderId="45" xfId="0" applyNumberFormat="1" applyFont="1" applyBorder="1" applyAlignment="1">
      <alignment horizontal="center" vertical="center"/>
    </xf>
    <xf numFmtId="2" fontId="1" fillId="0" borderId="36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2" fontId="1" fillId="0" borderId="37" xfId="0" applyNumberFormat="1" applyFont="1" applyBorder="1" applyAlignment="1">
      <alignment horizontal="center" vertical="center"/>
    </xf>
    <xf numFmtId="0" fontId="1" fillId="12" borderId="16" xfId="0" applyFont="1" applyFill="1" applyBorder="1" applyAlignment="1">
      <alignment horizontal="center" vertical="center" wrapText="1"/>
    </xf>
    <xf numFmtId="0" fontId="1" fillId="12" borderId="58" xfId="0" applyFont="1" applyFill="1" applyBorder="1" applyAlignment="1">
      <alignment horizontal="center" vertical="center" wrapText="1"/>
    </xf>
    <xf numFmtId="0" fontId="1" fillId="12" borderId="53" xfId="0" applyFont="1" applyFill="1" applyBorder="1" applyAlignment="1">
      <alignment horizontal="center" vertical="center" wrapText="1"/>
    </xf>
    <xf numFmtId="2" fontId="1" fillId="0" borderId="74" xfId="0" applyNumberFormat="1" applyFont="1" applyBorder="1" applyAlignment="1">
      <alignment horizontal="center" vertical="center"/>
    </xf>
    <xf numFmtId="2" fontId="1" fillId="0" borderId="49" xfId="0" applyNumberFormat="1" applyFont="1" applyBorder="1" applyAlignment="1">
      <alignment horizontal="center" vertical="center"/>
    </xf>
    <xf numFmtId="2" fontId="1" fillId="0" borderId="75" xfId="0" applyNumberFormat="1" applyFont="1" applyBorder="1" applyAlignment="1">
      <alignment horizontal="center" vertical="center"/>
    </xf>
    <xf numFmtId="0" fontId="25" fillId="0" borderId="61" xfId="0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0" fontId="25" fillId="0" borderId="71" xfId="0" applyFont="1" applyBorder="1" applyAlignment="1">
      <alignment horizontal="center"/>
    </xf>
    <xf numFmtId="2" fontId="1" fillId="0" borderId="73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72" xfId="0" applyNumberFormat="1" applyFont="1" applyBorder="1" applyAlignment="1">
      <alignment horizontal="center" vertical="center"/>
    </xf>
    <xf numFmtId="0" fontId="25" fillId="0" borderId="41" xfId="0" applyFont="1" applyBorder="1" applyAlignment="1">
      <alignment horizontal="center"/>
    </xf>
    <xf numFmtId="0" fontId="25" fillId="0" borderId="43" xfId="0" applyFont="1" applyBorder="1" applyAlignment="1">
      <alignment horizontal="center"/>
    </xf>
    <xf numFmtId="0" fontId="5" fillId="0" borderId="4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37" xfId="0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colors>
    <mruColors>
      <color rgb="FFFF3300"/>
      <color rgb="FFFF99FF"/>
      <color rgb="FFFFFF99"/>
      <color rgb="FFFF66CC"/>
      <color rgb="FFFF6600"/>
      <color rgb="FF99FF66"/>
      <color rgb="FF66FF33"/>
      <color rgb="FFFF66FF"/>
      <color rgb="FF66FF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9"/>
  <sheetViews>
    <sheetView zoomScale="84" zoomScaleNormal="84" workbookViewId="0">
      <selection activeCell="B25" sqref="B25"/>
    </sheetView>
  </sheetViews>
  <sheetFormatPr defaultRowHeight="15.75" x14ac:dyDescent="0.25"/>
  <cols>
    <col min="1" max="1" width="17.28515625" customWidth="1"/>
    <col min="2" max="2" width="21.28515625" customWidth="1"/>
    <col min="12" max="13" width="9.7109375" customWidth="1"/>
    <col min="20" max="20" width="8.85546875" style="559"/>
  </cols>
  <sheetData>
    <row r="2" spans="1:21" ht="33.75" x14ac:dyDescent="0.5">
      <c r="D2" s="1" t="s">
        <v>0</v>
      </c>
    </row>
    <row r="3" spans="1:21" x14ac:dyDescent="0.25">
      <c r="C3" s="2"/>
      <c r="D3" s="2"/>
    </row>
    <row r="4" spans="1:21" ht="16.5" thickBot="1" x14ac:dyDescent="0.3">
      <c r="B4" s="3" t="s">
        <v>1</v>
      </c>
    </row>
    <row r="5" spans="1:21" ht="51.75" thickBot="1" x14ac:dyDescent="0.3">
      <c r="A5" s="2" t="s">
        <v>27</v>
      </c>
      <c r="B5" s="4" t="s">
        <v>2</v>
      </c>
      <c r="C5" s="5" t="s">
        <v>3</v>
      </c>
      <c r="D5" s="5" t="s">
        <v>4</v>
      </c>
      <c r="E5" s="5" t="s">
        <v>5</v>
      </c>
      <c r="F5" s="601" t="s">
        <v>6</v>
      </c>
      <c r="G5" s="601"/>
      <c r="H5" s="601"/>
      <c r="I5" s="5" t="s">
        <v>7</v>
      </c>
      <c r="J5" s="6"/>
      <c r="K5" s="6"/>
      <c r="L5" s="601" t="s">
        <v>31</v>
      </c>
      <c r="M5" s="601"/>
      <c r="N5" s="5" t="s">
        <v>9</v>
      </c>
      <c r="O5" s="7"/>
      <c r="P5" s="5" t="s">
        <v>10</v>
      </c>
      <c r="Q5" s="8" t="s">
        <v>11</v>
      </c>
    </row>
    <row r="6" spans="1:21" ht="32.25" thickBot="1" x14ac:dyDescent="0.55000000000000004">
      <c r="A6" s="2"/>
      <c r="B6" s="5"/>
      <c r="C6" s="5"/>
      <c r="D6" s="5"/>
      <c r="E6" s="5"/>
      <c r="F6" s="5" t="s">
        <v>12</v>
      </c>
      <c r="G6" s="5" t="s">
        <v>13</v>
      </c>
      <c r="H6" s="5" t="s">
        <v>14</v>
      </c>
      <c r="I6" s="7"/>
      <c r="J6" s="5"/>
      <c r="K6" s="5"/>
      <c r="L6" s="5" t="s">
        <v>15</v>
      </c>
      <c r="M6" s="5" t="s">
        <v>16</v>
      </c>
      <c r="N6" s="5"/>
      <c r="O6" s="5"/>
      <c r="P6" s="9"/>
      <c r="Q6" s="9"/>
      <c r="S6" s="37" t="s">
        <v>34</v>
      </c>
      <c r="T6" s="559" t="s">
        <v>294</v>
      </c>
    </row>
    <row r="7" spans="1:21" ht="16.5" thickBot="1" x14ac:dyDescent="0.3">
      <c r="A7" s="2"/>
      <c r="B7" s="10"/>
      <c r="C7" s="10">
        <v>10</v>
      </c>
      <c r="D7" s="10">
        <v>5</v>
      </c>
      <c r="E7" s="10">
        <v>5</v>
      </c>
      <c r="F7" s="10">
        <v>5</v>
      </c>
      <c r="G7" s="10">
        <v>5</v>
      </c>
      <c r="H7" s="10">
        <v>5</v>
      </c>
      <c r="I7" s="10">
        <v>10</v>
      </c>
      <c r="J7" s="10"/>
      <c r="K7" s="10"/>
      <c r="L7" s="10">
        <v>5</v>
      </c>
      <c r="M7" s="10">
        <v>5</v>
      </c>
      <c r="N7" s="10">
        <v>5</v>
      </c>
      <c r="O7" s="10"/>
      <c r="P7" s="11"/>
      <c r="Q7" s="11">
        <v>60</v>
      </c>
    </row>
    <row r="8" spans="1:21" ht="16.5" thickBot="1" x14ac:dyDescent="0.3">
      <c r="A8" s="21" t="s">
        <v>28</v>
      </c>
      <c r="B8" s="22" t="s">
        <v>291</v>
      </c>
      <c r="C8" s="22">
        <v>6</v>
      </c>
      <c r="D8" s="22">
        <v>4</v>
      </c>
      <c r="E8" s="22">
        <v>5</v>
      </c>
      <c r="F8" s="22">
        <v>3</v>
      </c>
      <c r="G8" s="22">
        <v>4</v>
      </c>
      <c r="H8" s="22">
        <v>3</v>
      </c>
      <c r="I8" s="22">
        <v>8</v>
      </c>
      <c r="J8" s="22"/>
      <c r="K8" s="22"/>
      <c r="L8" s="22">
        <v>2</v>
      </c>
      <c r="M8" s="22">
        <v>2</v>
      </c>
      <c r="N8" s="22">
        <v>5</v>
      </c>
      <c r="O8" s="22"/>
      <c r="P8" s="22"/>
      <c r="Q8" s="22">
        <f t="shared" ref="Q8:Q17" si="0">SUM(C8:P8)</f>
        <v>42</v>
      </c>
      <c r="R8" s="602">
        <v>41.2</v>
      </c>
    </row>
    <row r="9" spans="1:21" ht="16.5" thickBot="1" x14ac:dyDescent="0.3">
      <c r="A9" s="21" t="s">
        <v>29</v>
      </c>
      <c r="B9" s="22"/>
      <c r="C9" s="22">
        <v>6</v>
      </c>
      <c r="D9" s="22">
        <v>5</v>
      </c>
      <c r="E9" s="22">
        <v>4</v>
      </c>
      <c r="F9" s="22">
        <v>4</v>
      </c>
      <c r="G9" s="22">
        <v>4</v>
      </c>
      <c r="H9" s="22">
        <v>4</v>
      </c>
      <c r="I9" s="22">
        <v>10</v>
      </c>
      <c r="J9" s="22"/>
      <c r="K9" s="22"/>
      <c r="L9" s="22">
        <v>2</v>
      </c>
      <c r="M9" s="22">
        <v>2</v>
      </c>
      <c r="N9" s="22">
        <v>3</v>
      </c>
      <c r="O9" s="22"/>
      <c r="P9" s="22"/>
      <c r="Q9" s="22">
        <f t="shared" si="0"/>
        <v>44</v>
      </c>
      <c r="R9" s="602"/>
      <c r="U9">
        <f>(Q8+Q9+Q10+Q11+Q12)/5</f>
        <v>41.2</v>
      </c>
    </row>
    <row r="10" spans="1:21" ht="16.5" thickBot="1" x14ac:dyDescent="0.3">
      <c r="A10" s="21" t="s">
        <v>30</v>
      </c>
      <c r="B10" s="22"/>
      <c r="C10" s="32">
        <v>6</v>
      </c>
      <c r="D10" s="23">
        <v>4</v>
      </c>
      <c r="E10" s="23" t="s">
        <v>19</v>
      </c>
      <c r="F10" s="23">
        <v>3</v>
      </c>
      <c r="G10" s="23" t="s">
        <v>18</v>
      </c>
      <c r="H10" s="23" t="s">
        <v>17</v>
      </c>
      <c r="I10" s="23">
        <v>8</v>
      </c>
      <c r="J10" s="23"/>
      <c r="K10" s="23"/>
      <c r="L10" s="23">
        <v>2</v>
      </c>
      <c r="M10" s="23">
        <v>2</v>
      </c>
      <c r="N10" s="23">
        <v>5</v>
      </c>
      <c r="O10" s="23"/>
      <c r="P10" s="31"/>
      <c r="Q10" s="22">
        <f t="shared" si="0"/>
        <v>30</v>
      </c>
      <c r="R10" s="602"/>
      <c r="S10">
        <v>68.66</v>
      </c>
      <c r="T10" s="559">
        <v>3</v>
      </c>
    </row>
    <row r="11" spans="1:21" ht="16.5" thickBot="1" x14ac:dyDescent="0.3">
      <c r="A11" s="21" t="s">
        <v>32</v>
      </c>
      <c r="B11" s="22"/>
      <c r="C11" s="23">
        <v>6</v>
      </c>
      <c r="D11" s="23">
        <v>4</v>
      </c>
      <c r="E11" s="23">
        <v>5</v>
      </c>
      <c r="F11" s="23">
        <v>4</v>
      </c>
      <c r="G11" s="23">
        <v>4</v>
      </c>
      <c r="H11" s="23">
        <v>4</v>
      </c>
      <c r="I11" s="23">
        <v>9</v>
      </c>
      <c r="J11" s="23"/>
      <c r="K11" s="23"/>
      <c r="L11" s="23">
        <v>2</v>
      </c>
      <c r="M11" s="23">
        <v>2</v>
      </c>
      <c r="N11" s="23">
        <v>4</v>
      </c>
      <c r="O11" s="23"/>
      <c r="P11" s="24"/>
      <c r="Q11" s="22">
        <f t="shared" si="0"/>
        <v>44</v>
      </c>
      <c r="R11" s="602"/>
    </row>
    <row r="12" spans="1:21" ht="16.5" thickBot="1" x14ac:dyDescent="0.3">
      <c r="A12" s="21" t="s">
        <v>33</v>
      </c>
      <c r="B12" s="22"/>
      <c r="C12" s="22">
        <v>7</v>
      </c>
      <c r="D12" s="22">
        <v>5</v>
      </c>
      <c r="E12" s="22">
        <v>5</v>
      </c>
      <c r="F12" s="22">
        <v>5</v>
      </c>
      <c r="G12" s="22">
        <v>5</v>
      </c>
      <c r="H12" s="22">
        <v>5</v>
      </c>
      <c r="I12" s="22">
        <v>5</v>
      </c>
      <c r="J12" s="22"/>
      <c r="K12" s="22"/>
      <c r="L12" s="22">
        <v>2</v>
      </c>
      <c r="M12" s="22">
        <v>2</v>
      </c>
      <c r="N12" s="22">
        <v>5</v>
      </c>
      <c r="O12" s="22"/>
      <c r="P12" s="22"/>
      <c r="Q12" s="22">
        <f t="shared" si="0"/>
        <v>46</v>
      </c>
      <c r="R12" s="602"/>
    </row>
    <row r="13" spans="1:21" x14ac:dyDescent="0.25">
      <c r="A13" s="2" t="s">
        <v>28</v>
      </c>
      <c r="B13" s="25" t="s">
        <v>292</v>
      </c>
      <c r="C13" s="25">
        <v>6</v>
      </c>
      <c r="D13" s="25">
        <v>5</v>
      </c>
      <c r="E13" s="25">
        <v>5</v>
      </c>
      <c r="F13" s="25">
        <v>4</v>
      </c>
      <c r="G13" s="25">
        <v>4</v>
      </c>
      <c r="H13" s="25">
        <v>4</v>
      </c>
      <c r="I13" s="25">
        <v>7</v>
      </c>
      <c r="J13" s="25"/>
      <c r="K13" s="25"/>
      <c r="L13" s="25">
        <v>2</v>
      </c>
      <c r="M13" s="25">
        <v>1</v>
      </c>
      <c r="N13" s="25">
        <v>5</v>
      </c>
      <c r="O13" s="25"/>
      <c r="P13" s="25"/>
      <c r="Q13" s="25">
        <f t="shared" si="0"/>
        <v>43</v>
      </c>
      <c r="R13" s="603">
        <v>47</v>
      </c>
    </row>
    <row r="14" spans="1:21" x14ac:dyDescent="0.25">
      <c r="A14" s="2" t="s">
        <v>29</v>
      </c>
      <c r="B14" s="26"/>
      <c r="C14" s="26">
        <v>7</v>
      </c>
      <c r="D14" s="26">
        <v>5</v>
      </c>
      <c r="E14" s="26">
        <v>5</v>
      </c>
      <c r="F14" s="26">
        <v>5</v>
      </c>
      <c r="G14" s="26">
        <v>5</v>
      </c>
      <c r="H14" s="26">
        <v>5</v>
      </c>
      <c r="I14" s="26">
        <v>7</v>
      </c>
      <c r="J14" s="26"/>
      <c r="K14" s="26"/>
      <c r="L14" s="26">
        <v>2</v>
      </c>
      <c r="M14" s="26">
        <v>2</v>
      </c>
      <c r="N14" s="26">
        <v>5</v>
      </c>
      <c r="O14" s="26"/>
      <c r="P14" s="26"/>
      <c r="Q14" s="26">
        <f t="shared" si="0"/>
        <v>48</v>
      </c>
      <c r="R14" s="603"/>
    </row>
    <row r="15" spans="1:21" ht="16.5" thickBot="1" x14ac:dyDescent="0.3">
      <c r="A15" s="2" t="s">
        <v>30</v>
      </c>
      <c r="B15" s="26"/>
      <c r="C15" s="33">
        <v>7</v>
      </c>
      <c r="D15" s="27">
        <v>5</v>
      </c>
      <c r="E15" s="27">
        <v>5</v>
      </c>
      <c r="F15" s="27">
        <v>4</v>
      </c>
      <c r="G15" s="27">
        <v>5</v>
      </c>
      <c r="H15" s="27">
        <v>5</v>
      </c>
      <c r="I15" s="26">
        <v>7</v>
      </c>
      <c r="J15" s="26"/>
      <c r="K15" s="26"/>
      <c r="L15" s="34">
        <v>2</v>
      </c>
      <c r="M15" s="34">
        <v>2</v>
      </c>
      <c r="N15" s="26">
        <v>5</v>
      </c>
      <c r="O15" s="26"/>
      <c r="P15" s="26"/>
      <c r="Q15" s="26">
        <f t="shared" si="0"/>
        <v>47</v>
      </c>
      <c r="R15" s="603"/>
      <c r="S15">
        <v>78.33</v>
      </c>
      <c r="T15" s="559">
        <v>2</v>
      </c>
      <c r="U15">
        <f>(Q13+Q14+Q15+Q16+Q17)/5</f>
        <v>47</v>
      </c>
    </row>
    <row r="16" spans="1:21" x14ac:dyDescent="0.25">
      <c r="A16" s="2" t="s">
        <v>32</v>
      </c>
      <c r="B16" s="28" t="s">
        <v>20</v>
      </c>
      <c r="C16" s="29">
        <v>6</v>
      </c>
      <c r="D16" s="29">
        <v>3</v>
      </c>
      <c r="E16" s="29">
        <v>5</v>
      </c>
      <c r="F16" s="29">
        <v>5</v>
      </c>
      <c r="G16" s="29">
        <v>5</v>
      </c>
      <c r="H16" s="29">
        <v>5</v>
      </c>
      <c r="I16" s="29">
        <v>10</v>
      </c>
      <c r="J16" s="29"/>
      <c r="K16" s="29"/>
      <c r="L16" s="35">
        <v>2</v>
      </c>
      <c r="M16" s="35">
        <v>2</v>
      </c>
      <c r="N16" s="29">
        <v>4</v>
      </c>
      <c r="O16" s="29"/>
      <c r="P16" s="29"/>
      <c r="Q16" s="29">
        <f t="shared" si="0"/>
        <v>47</v>
      </c>
      <c r="R16" s="603"/>
    </row>
    <row r="17" spans="1:21" x14ac:dyDescent="0.25">
      <c r="A17" s="2" t="s">
        <v>33</v>
      </c>
      <c r="B17" s="30"/>
      <c r="C17" s="30">
        <v>6</v>
      </c>
      <c r="D17" s="30">
        <v>5</v>
      </c>
      <c r="E17" s="30">
        <v>5</v>
      </c>
      <c r="F17" s="30">
        <v>5</v>
      </c>
      <c r="G17" s="30">
        <v>5</v>
      </c>
      <c r="H17" s="30">
        <v>5</v>
      </c>
      <c r="I17" s="30">
        <v>10</v>
      </c>
      <c r="J17" s="30"/>
      <c r="K17" s="30"/>
      <c r="L17" s="36">
        <v>2</v>
      </c>
      <c r="M17" s="36">
        <v>2</v>
      </c>
      <c r="N17" s="30">
        <v>5</v>
      </c>
      <c r="O17" s="30"/>
      <c r="P17" s="30"/>
      <c r="Q17" s="30">
        <f t="shared" si="0"/>
        <v>50</v>
      </c>
      <c r="R17" s="603"/>
    </row>
    <row r="18" spans="1:21" x14ac:dyDescent="0.25">
      <c r="A18" s="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21" x14ac:dyDescent="0.25">
      <c r="A19" s="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21" x14ac:dyDescent="0.25">
      <c r="A20" s="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21" ht="16.5" thickBot="1" x14ac:dyDescent="0.3">
      <c r="A21" s="2"/>
      <c r="B21" s="3" t="s">
        <v>21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pans="1:21" ht="51.75" thickBot="1" x14ac:dyDescent="0.3">
      <c r="A22" s="2" t="s">
        <v>27</v>
      </c>
      <c r="B22" s="4" t="s">
        <v>2</v>
      </c>
      <c r="C22" s="8" t="s">
        <v>3</v>
      </c>
      <c r="D22" s="8" t="s">
        <v>4</v>
      </c>
      <c r="E22" s="8" t="s">
        <v>5</v>
      </c>
      <c r="F22" s="605" t="s">
        <v>6</v>
      </c>
      <c r="G22" s="606"/>
      <c r="H22" s="607"/>
      <c r="I22" s="605" t="s">
        <v>22</v>
      </c>
      <c r="J22" s="606"/>
      <c r="K22" s="607"/>
      <c r="L22" s="605" t="s">
        <v>8</v>
      </c>
      <c r="M22" s="607"/>
      <c r="N22" s="8" t="s">
        <v>9</v>
      </c>
      <c r="O22" s="8" t="s">
        <v>23</v>
      </c>
      <c r="P22" s="5" t="s">
        <v>10</v>
      </c>
      <c r="Q22" s="8" t="s">
        <v>11</v>
      </c>
    </row>
    <row r="23" spans="1:21" ht="26.25" thickBot="1" x14ac:dyDescent="0.3">
      <c r="A23" s="2"/>
      <c r="B23" s="13"/>
      <c r="C23" s="9"/>
      <c r="D23" s="9"/>
      <c r="E23" s="9"/>
      <c r="F23" s="9" t="s">
        <v>12</v>
      </c>
      <c r="G23" s="9" t="s">
        <v>13</v>
      </c>
      <c r="H23" s="9" t="s">
        <v>14</v>
      </c>
      <c r="I23" s="9" t="s">
        <v>24</v>
      </c>
      <c r="J23" s="9" t="s">
        <v>25</v>
      </c>
      <c r="K23" s="9" t="s">
        <v>26</v>
      </c>
      <c r="L23" s="9" t="s">
        <v>15</v>
      </c>
      <c r="M23" s="9" t="s">
        <v>16</v>
      </c>
      <c r="N23" s="9"/>
      <c r="O23" s="9"/>
      <c r="P23" s="9"/>
      <c r="Q23" s="9"/>
    </row>
    <row r="24" spans="1:21" ht="16.5" thickBot="1" x14ac:dyDescent="0.3">
      <c r="A24" s="2"/>
      <c r="B24" s="14"/>
      <c r="C24" s="11">
        <v>10</v>
      </c>
      <c r="D24" s="11">
        <v>5</v>
      </c>
      <c r="E24" s="11">
        <v>5</v>
      </c>
      <c r="F24" s="11">
        <v>5</v>
      </c>
      <c r="G24" s="11">
        <v>5</v>
      </c>
      <c r="H24" s="11">
        <v>5</v>
      </c>
      <c r="I24" s="11">
        <v>5</v>
      </c>
      <c r="J24" s="11">
        <v>5</v>
      </c>
      <c r="K24" s="11">
        <v>5</v>
      </c>
      <c r="L24" s="11">
        <v>2</v>
      </c>
      <c r="M24" s="11">
        <v>2</v>
      </c>
      <c r="N24" s="11">
        <v>5</v>
      </c>
      <c r="O24" s="11">
        <v>10</v>
      </c>
      <c r="P24" s="11"/>
      <c r="Q24" s="11">
        <v>60</v>
      </c>
    </row>
    <row r="25" spans="1:21" ht="16.5" thickBot="1" x14ac:dyDescent="0.3">
      <c r="A25" s="2" t="s">
        <v>28</v>
      </c>
      <c r="B25" s="15" t="s">
        <v>293</v>
      </c>
      <c r="C25" s="15">
        <v>7</v>
      </c>
      <c r="D25" s="15">
        <v>4</v>
      </c>
      <c r="E25" s="15">
        <v>4</v>
      </c>
      <c r="F25" s="15">
        <v>4</v>
      </c>
      <c r="G25" s="15">
        <v>3</v>
      </c>
      <c r="H25" s="15">
        <v>4</v>
      </c>
      <c r="I25" s="15">
        <v>2</v>
      </c>
      <c r="J25" s="15">
        <v>3</v>
      </c>
      <c r="K25" s="15">
        <v>3</v>
      </c>
      <c r="L25" s="15">
        <v>2</v>
      </c>
      <c r="M25" s="15">
        <v>2</v>
      </c>
      <c r="N25" s="15">
        <v>5</v>
      </c>
      <c r="O25" s="15">
        <v>7</v>
      </c>
      <c r="P25" s="15"/>
      <c r="Q25" s="15">
        <f>SUM(C25:P25)</f>
        <v>50</v>
      </c>
      <c r="R25" s="604">
        <v>52</v>
      </c>
    </row>
    <row r="26" spans="1:21" ht="16.5" thickBot="1" x14ac:dyDescent="0.3">
      <c r="A26" s="2" t="s">
        <v>29</v>
      </c>
      <c r="B26" s="16"/>
      <c r="C26" s="16">
        <v>9</v>
      </c>
      <c r="D26" s="16">
        <v>4</v>
      </c>
      <c r="E26" s="16">
        <v>5</v>
      </c>
      <c r="F26" s="16">
        <v>4</v>
      </c>
      <c r="G26" s="16">
        <v>4</v>
      </c>
      <c r="H26" s="16">
        <v>4</v>
      </c>
      <c r="I26" s="16">
        <v>3</v>
      </c>
      <c r="J26" s="16">
        <v>2</v>
      </c>
      <c r="K26" s="16">
        <v>3</v>
      </c>
      <c r="L26" s="16">
        <v>2</v>
      </c>
      <c r="M26" s="16">
        <v>1</v>
      </c>
      <c r="N26" s="16">
        <v>4</v>
      </c>
      <c r="O26" s="16">
        <v>7</v>
      </c>
      <c r="P26" s="16"/>
      <c r="Q26" s="16">
        <f>SUM(C26:P26)</f>
        <v>52</v>
      </c>
      <c r="R26" s="604"/>
    </row>
    <row r="27" spans="1:21" ht="16.5" thickBot="1" x14ac:dyDescent="0.3">
      <c r="A27" s="2" t="s">
        <v>30</v>
      </c>
      <c r="B27" s="16"/>
      <c r="C27" s="19">
        <v>8</v>
      </c>
      <c r="D27" s="19">
        <v>4</v>
      </c>
      <c r="E27" s="19">
        <v>5</v>
      </c>
      <c r="F27" s="19">
        <v>4</v>
      </c>
      <c r="G27" s="19">
        <v>4</v>
      </c>
      <c r="H27" s="19">
        <v>4</v>
      </c>
      <c r="I27" s="19">
        <v>2</v>
      </c>
      <c r="J27" s="19">
        <v>3</v>
      </c>
      <c r="K27" s="19">
        <v>3</v>
      </c>
      <c r="L27" s="19">
        <v>2</v>
      </c>
      <c r="M27" s="19">
        <v>1</v>
      </c>
      <c r="N27" s="19">
        <v>4</v>
      </c>
      <c r="O27" s="19">
        <v>8</v>
      </c>
      <c r="P27" s="17"/>
      <c r="Q27" s="16">
        <f>SUM(C27:P27)</f>
        <v>52</v>
      </c>
      <c r="R27" s="604"/>
      <c r="S27">
        <v>86.66</v>
      </c>
      <c r="T27" s="559">
        <v>2</v>
      </c>
      <c r="U27">
        <f>(Q25+Q26+Q27+Q28+Q29)/5</f>
        <v>52</v>
      </c>
    </row>
    <row r="28" spans="1:21" ht="16.5" thickBot="1" x14ac:dyDescent="0.3">
      <c r="A28" s="2" t="s">
        <v>32</v>
      </c>
      <c r="B28" s="16"/>
      <c r="C28" s="19">
        <v>7</v>
      </c>
      <c r="D28" s="19">
        <v>2</v>
      </c>
      <c r="E28" s="19">
        <v>3</v>
      </c>
      <c r="F28" s="19">
        <v>4</v>
      </c>
      <c r="G28" s="19">
        <v>4</v>
      </c>
      <c r="H28" s="19">
        <v>4</v>
      </c>
      <c r="I28" s="19">
        <v>4</v>
      </c>
      <c r="J28" s="19">
        <v>2</v>
      </c>
      <c r="K28" s="19">
        <v>3</v>
      </c>
      <c r="L28" s="19">
        <v>2</v>
      </c>
      <c r="M28" s="19">
        <v>1</v>
      </c>
      <c r="N28" s="19">
        <v>4</v>
      </c>
      <c r="O28" s="19">
        <v>8</v>
      </c>
      <c r="P28" s="17"/>
      <c r="Q28" s="16">
        <f>SUM(C28:P28)</f>
        <v>48</v>
      </c>
      <c r="R28" s="604"/>
    </row>
    <row r="29" spans="1:21" ht="16.5" thickBot="1" x14ac:dyDescent="0.3">
      <c r="A29" s="2" t="s">
        <v>33</v>
      </c>
      <c r="B29" s="16"/>
      <c r="C29" s="16">
        <v>9</v>
      </c>
      <c r="D29" s="16">
        <v>5</v>
      </c>
      <c r="E29" s="16">
        <v>5</v>
      </c>
      <c r="F29" s="16">
        <v>5</v>
      </c>
      <c r="G29" s="16">
        <v>5</v>
      </c>
      <c r="H29" s="16">
        <v>5</v>
      </c>
      <c r="I29" s="16">
        <v>3</v>
      </c>
      <c r="J29" s="16">
        <v>2</v>
      </c>
      <c r="K29" s="16">
        <v>2</v>
      </c>
      <c r="L29" s="16">
        <v>2</v>
      </c>
      <c r="M29" s="16">
        <v>2</v>
      </c>
      <c r="N29" s="16">
        <v>5</v>
      </c>
      <c r="O29" s="16">
        <v>8</v>
      </c>
      <c r="P29" s="16"/>
      <c r="Q29" s="16">
        <f>SUM(C29:P29)</f>
        <v>58</v>
      </c>
      <c r="R29" s="604"/>
    </row>
  </sheetData>
  <mergeCells count="8">
    <mergeCell ref="F5:H5"/>
    <mergeCell ref="L5:M5"/>
    <mergeCell ref="R8:R12"/>
    <mergeCell ref="R13:R17"/>
    <mergeCell ref="R25:R29"/>
    <mergeCell ref="F22:H22"/>
    <mergeCell ref="I22:K22"/>
    <mergeCell ref="L22:M2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02"/>
  <sheetViews>
    <sheetView zoomScale="90" zoomScaleNormal="90" workbookViewId="0">
      <selection activeCell="I98" sqref="I98"/>
    </sheetView>
  </sheetViews>
  <sheetFormatPr defaultRowHeight="15" x14ac:dyDescent="0.25"/>
  <cols>
    <col min="1" max="1" width="19.140625" customWidth="1"/>
    <col min="2" max="2" width="19.28515625" style="216" customWidth="1"/>
    <col min="19" max="19" width="8.85546875" style="545"/>
  </cols>
  <sheetData>
    <row r="2" spans="1:19" ht="27" thickBot="1" x14ac:dyDescent="0.45">
      <c r="C2" s="145" t="s">
        <v>168</v>
      </c>
    </row>
    <row r="3" spans="1:19" ht="39" thickBot="1" x14ac:dyDescent="0.3">
      <c r="B3" s="231" t="s">
        <v>36</v>
      </c>
      <c r="C3" s="191" t="s">
        <v>102</v>
      </c>
      <c r="D3" s="191" t="s">
        <v>115</v>
      </c>
      <c r="E3" s="191" t="s">
        <v>4</v>
      </c>
      <c r="F3" s="611" t="s">
        <v>169</v>
      </c>
      <c r="G3" s="612"/>
      <c r="H3" s="613"/>
      <c r="I3" s="611" t="s">
        <v>170</v>
      </c>
      <c r="J3" s="612"/>
      <c r="K3" s="613"/>
      <c r="L3" s="191" t="s">
        <v>146</v>
      </c>
      <c r="M3" s="191" t="s">
        <v>171</v>
      </c>
      <c r="N3" s="191" t="s">
        <v>172</v>
      </c>
      <c r="O3" s="191" t="s">
        <v>173</v>
      </c>
      <c r="P3" s="191" t="s">
        <v>174</v>
      </c>
      <c r="Q3" s="20" t="s">
        <v>50</v>
      </c>
      <c r="R3" s="20" t="s">
        <v>34</v>
      </c>
      <c r="S3" s="578" t="s">
        <v>294</v>
      </c>
    </row>
    <row r="4" spans="1:19" ht="26.25" thickBot="1" x14ac:dyDescent="0.3">
      <c r="B4" s="232"/>
      <c r="C4" s="11"/>
      <c r="D4" s="11"/>
      <c r="E4" s="11"/>
      <c r="F4" s="11" t="s">
        <v>175</v>
      </c>
      <c r="G4" s="11" t="s">
        <v>78</v>
      </c>
      <c r="H4" s="11" t="s">
        <v>176</v>
      </c>
      <c r="I4" s="11" t="s">
        <v>177</v>
      </c>
      <c r="J4" s="11" t="s">
        <v>178</v>
      </c>
      <c r="K4" s="11" t="s">
        <v>179</v>
      </c>
      <c r="L4" s="11"/>
      <c r="M4" s="11"/>
      <c r="N4" s="11"/>
      <c r="O4" s="11"/>
      <c r="P4" s="11"/>
    </row>
    <row r="5" spans="1:19" x14ac:dyDescent="0.25">
      <c r="B5" s="242"/>
      <c r="C5" s="17">
        <v>10</v>
      </c>
      <c r="D5" s="17">
        <v>10</v>
      </c>
      <c r="E5" s="17">
        <v>10</v>
      </c>
      <c r="F5" s="17">
        <v>5</v>
      </c>
      <c r="G5" s="17">
        <v>5</v>
      </c>
      <c r="H5" s="17">
        <v>5</v>
      </c>
      <c r="I5" s="17">
        <v>5</v>
      </c>
      <c r="J5" s="17">
        <v>5</v>
      </c>
      <c r="K5" s="17">
        <v>5</v>
      </c>
      <c r="L5" s="17">
        <v>10</v>
      </c>
      <c r="M5" s="17">
        <v>10</v>
      </c>
      <c r="N5" s="17">
        <v>10</v>
      </c>
      <c r="O5" s="17">
        <v>10</v>
      </c>
      <c r="P5" s="17">
        <v>100</v>
      </c>
    </row>
    <row r="6" spans="1:19" s="70" customFormat="1" x14ac:dyDescent="0.25">
      <c r="B6" s="120" t="s">
        <v>180</v>
      </c>
      <c r="S6" s="546"/>
    </row>
    <row r="7" spans="1:19" s="70" customFormat="1" x14ac:dyDescent="0.25">
      <c r="B7" s="215"/>
      <c r="S7" s="546"/>
    </row>
    <row r="8" spans="1:19" s="208" customFormat="1" x14ac:dyDescent="0.25">
      <c r="A8" s="208" t="s">
        <v>32</v>
      </c>
      <c r="B8" s="215" t="s">
        <v>291</v>
      </c>
      <c r="C8" s="208">
        <v>9</v>
      </c>
      <c r="D8" s="208">
        <v>9</v>
      </c>
      <c r="E8" s="208">
        <v>9</v>
      </c>
      <c r="F8" s="208">
        <v>4</v>
      </c>
      <c r="G8" s="208">
        <v>5</v>
      </c>
      <c r="H8" s="208">
        <v>4</v>
      </c>
      <c r="I8" s="208">
        <v>5</v>
      </c>
      <c r="J8" s="208">
        <v>5</v>
      </c>
      <c r="K8" s="208">
        <v>5</v>
      </c>
      <c r="L8" s="208">
        <v>10</v>
      </c>
      <c r="M8" s="208">
        <v>10</v>
      </c>
      <c r="N8" s="208">
        <v>10</v>
      </c>
      <c r="O8" s="208">
        <v>7</v>
      </c>
      <c r="P8" s="208">
        <f>SUM(C8:O8)</f>
        <v>92</v>
      </c>
      <c r="Q8" s="761">
        <v>74</v>
      </c>
      <c r="S8" s="579"/>
    </row>
    <row r="9" spans="1:19" s="208" customFormat="1" x14ac:dyDescent="0.25">
      <c r="A9" s="208" t="s">
        <v>43</v>
      </c>
      <c r="B9" s="215"/>
      <c r="C9" s="208">
        <v>9</v>
      </c>
      <c r="D9" s="208">
        <v>8</v>
      </c>
      <c r="E9" s="208">
        <v>8</v>
      </c>
      <c r="F9" s="208">
        <v>4</v>
      </c>
      <c r="G9" s="208">
        <v>5</v>
      </c>
      <c r="H9" s="208">
        <v>3</v>
      </c>
      <c r="I9" s="208">
        <v>5</v>
      </c>
      <c r="J9" s="208">
        <v>4</v>
      </c>
      <c r="L9" s="208">
        <v>7</v>
      </c>
      <c r="O9" s="208">
        <v>9</v>
      </c>
      <c r="P9" s="208">
        <f>SUM(C9:O9)</f>
        <v>62</v>
      </c>
      <c r="Q9" s="762"/>
      <c r="S9" s="579"/>
    </row>
    <row r="10" spans="1:19" s="208" customFormat="1" x14ac:dyDescent="0.25">
      <c r="A10" s="208" t="s">
        <v>44</v>
      </c>
      <c r="B10" s="215"/>
      <c r="C10" s="208">
        <v>9</v>
      </c>
      <c r="D10" s="208">
        <v>8</v>
      </c>
      <c r="E10" s="208">
        <v>8</v>
      </c>
      <c r="F10" s="208">
        <v>5</v>
      </c>
      <c r="G10" s="208">
        <v>3</v>
      </c>
      <c r="H10" s="208">
        <v>5</v>
      </c>
      <c r="I10" s="208">
        <v>4</v>
      </c>
      <c r="J10" s="208">
        <v>4</v>
      </c>
      <c r="K10" s="208">
        <v>0</v>
      </c>
      <c r="L10" s="208">
        <v>9</v>
      </c>
      <c r="P10" s="208">
        <f>SUM(C10:O10)</f>
        <v>55</v>
      </c>
      <c r="Q10" s="762"/>
      <c r="S10" s="579"/>
    </row>
    <row r="11" spans="1:19" s="208" customFormat="1" x14ac:dyDescent="0.25">
      <c r="A11" s="208" t="s">
        <v>130</v>
      </c>
      <c r="B11" s="215"/>
      <c r="C11" s="208">
        <v>10</v>
      </c>
      <c r="D11" s="208">
        <v>10</v>
      </c>
      <c r="E11" s="208">
        <v>9</v>
      </c>
      <c r="F11" s="208">
        <v>5</v>
      </c>
      <c r="G11" s="208">
        <v>5</v>
      </c>
      <c r="H11" s="208">
        <v>5</v>
      </c>
      <c r="I11" s="208">
        <v>5</v>
      </c>
      <c r="J11" s="208">
        <v>5</v>
      </c>
      <c r="L11" s="208">
        <v>10</v>
      </c>
      <c r="M11" s="208">
        <v>9</v>
      </c>
      <c r="N11" s="208">
        <v>0</v>
      </c>
      <c r="O11" s="208">
        <v>9</v>
      </c>
      <c r="P11" s="208">
        <f>SUM(C11:O11)</f>
        <v>82</v>
      </c>
      <c r="Q11" s="762"/>
      <c r="S11" s="598">
        <v>2</v>
      </c>
    </row>
    <row r="12" spans="1:19" s="208" customFormat="1" x14ac:dyDescent="0.25">
      <c r="A12" s="208" t="s">
        <v>85</v>
      </c>
      <c r="B12" s="215"/>
      <c r="C12" s="208">
        <v>9</v>
      </c>
      <c r="D12" s="208">
        <v>8</v>
      </c>
      <c r="E12" s="208">
        <v>8</v>
      </c>
      <c r="F12" s="208">
        <v>4</v>
      </c>
      <c r="G12" s="208">
        <v>4</v>
      </c>
      <c r="H12" s="208">
        <v>4</v>
      </c>
      <c r="I12" s="208">
        <v>4</v>
      </c>
      <c r="J12" s="208">
        <v>4</v>
      </c>
      <c r="K12" s="208">
        <v>4</v>
      </c>
      <c r="L12" s="208">
        <v>7</v>
      </c>
      <c r="M12" s="208">
        <v>7</v>
      </c>
      <c r="N12" s="208">
        <v>8</v>
      </c>
      <c r="O12" s="208">
        <v>8</v>
      </c>
      <c r="P12" s="208">
        <f>SUM(C12:O12)</f>
        <v>79</v>
      </c>
      <c r="Q12" s="763"/>
      <c r="R12" s="208">
        <v>74</v>
      </c>
      <c r="S12" s="579"/>
    </row>
    <row r="13" spans="1:19" s="70" customFormat="1" x14ac:dyDescent="0.25">
      <c r="B13" s="215"/>
      <c r="P13" s="70">
        <f>SUM(P8:P12)</f>
        <v>370</v>
      </c>
      <c r="S13" s="546"/>
    </row>
    <row r="14" spans="1:19" s="230" customFormat="1" x14ac:dyDescent="0.25">
      <c r="A14" s="230" t="s">
        <v>32</v>
      </c>
      <c r="B14" s="215" t="s">
        <v>292</v>
      </c>
      <c r="C14" s="230">
        <v>10</v>
      </c>
      <c r="D14" s="230">
        <v>10</v>
      </c>
      <c r="E14" s="230">
        <v>9</v>
      </c>
      <c r="F14" s="230">
        <v>5</v>
      </c>
      <c r="G14" s="230">
        <v>5</v>
      </c>
      <c r="H14" s="230">
        <v>4</v>
      </c>
      <c r="I14" s="230">
        <v>5</v>
      </c>
      <c r="J14" s="230">
        <v>5</v>
      </c>
      <c r="K14" s="230">
        <v>5</v>
      </c>
      <c r="L14" s="230">
        <v>10</v>
      </c>
      <c r="M14" s="230">
        <v>10</v>
      </c>
      <c r="N14" s="230">
        <v>10</v>
      </c>
      <c r="O14" s="230">
        <v>8</v>
      </c>
      <c r="P14" s="230">
        <f>SUM(C14:O14)</f>
        <v>96</v>
      </c>
      <c r="Q14" s="767">
        <v>71.599999999999994</v>
      </c>
      <c r="S14" s="580"/>
    </row>
    <row r="15" spans="1:19" s="230" customFormat="1" x14ac:dyDescent="0.25">
      <c r="A15" s="230" t="s">
        <v>43</v>
      </c>
      <c r="B15" s="215"/>
      <c r="C15" s="230">
        <v>7</v>
      </c>
      <c r="D15" s="230">
        <v>7</v>
      </c>
      <c r="E15" s="230">
        <v>8</v>
      </c>
      <c r="F15" s="230">
        <v>5</v>
      </c>
      <c r="G15" s="230">
        <v>5</v>
      </c>
      <c r="H15" s="230">
        <v>3</v>
      </c>
      <c r="I15" s="230">
        <v>5</v>
      </c>
      <c r="J15" s="230">
        <v>3</v>
      </c>
      <c r="L15" s="230">
        <v>8</v>
      </c>
      <c r="O15" s="230">
        <v>8</v>
      </c>
      <c r="P15" s="230">
        <f>SUM(C15:O15)</f>
        <v>59</v>
      </c>
      <c r="Q15" s="768"/>
      <c r="S15" s="580">
        <v>3</v>
      </c>
    </row>
    <row r="16" spans="1:19" s="230" customFormat="1" x14ac:dyDescent="0.25">
      <c r="A16" s="230" t="s">
        <v>44</v>
      </c>
      <c r="B16" s="215"/>
      <c r="C16" s="230">
        <v>8</v>
      </c>
      <c r="D16" s="230">
        <v>8</v>
      </c>
      <c r="E16" s="230">
        <v>7</v>
      </c>
      <c r="F16" s="230">
        <v>5</v>
      </c>
      <c r="G16" s="230">
        <v>3</v>
      </c>
      <c r="H16" s="230">
        <v>4</v>
      </c>
      <c r="I16" s="230">
        <v>4</v>
      </c>
      <c r="J16" s="230">
        <v>3</v>
      </c>
      <c r="K16" s="230">
        <v>0</v>
      </c>
      <c r="L16" s="230">
        <v>5</v>
      </c>
      <c r="P16" s="230">
        <f>SUM(C16:O16)</f>
        <v>47</v>
      </c>
      <c r="Q16" s="768"/>
      <c r="S16" s="593">
        <v>3</v>
      </c>
    </row>
    <row r="17" spans="1:19" s="230" customFormat="1" x14ac:dyDescent="0.25">
      <c r="A17" s="230" t="s">
        <v>130</v>
      </c>
      <c r="B17" s="215"/>
      <c r="C17" s="230">
        <v>7</v>
      </c>
      <c r="D17" s="230">
        <v>7</v>
      </c>
      <c r="E17" s="230">
        <v>6</v>
      </c>
      <c r="F17" s="230">
        <v>4</v>
      </c>
      <c r="G17" s="230">
        <v>5</v>
      </c>
      <c r="H17" s="230">
        <v>4</v>
      </c>
      <c r="I17" s="230">
        <v>4</v>
      </c>
      <c r="J17" s="230">
        <v>4</v>
      </c>
      <c r="K17" s="230">
        <v>5</v>
      </c>
      <c r="L17" s="230">
        <v>7</v>
      </c>
      <c r="M17" s="230">
        <v>8</v>
      </c>
      <c r="N17" s="230">
        <v>0</v>
      </c>
      <c r="O17" s="230">
        <v>7</v>
      </c>
      <c r="P17" s="230">
        <f>SUM(C17:O17)</f>
        <v>68</v>
      </c>
      <c r="Q17" s="768"/>
      <c r="S17" s="580"/>
    </row>
    <row r="18" spans="1:19" s="230" customFormat="1" x14ac:dyDescent="0.25">
      <c r="A18" s="230" t="s">
        <v>85</v>
      </c>
      <c r="B18" s="215"/>
      <c r="C18" s="230">
        <v>10</v>
      </c>
      <c r="D18" s="230">
        <v>10</v>
      </c>
      <c r="E18" s="230">
        <v>8</v>
      </c>
      <c r="F18" s="230">
        <v>5</v>
      </c>
      <c r="G18" s="230">
        <v>5</v>
      </c>
      <c r="H18" s="230">
        <v>4</v>
      </c>
      <c r="I18" s="230">
        <v>5</v>
      </c>
      <c r="J18" s="230">
        <v>5</v>
      </c>
      <c r="K18" s="230">
        <v>4</v>
      </c>
      <c r="L18" s="230">
        <v>8</v>
      </c>
      <c r="M18" s="230">
        <v>8</v>
      </c>
      <c r="N18" s="230">
        <v>8</v>
      </c>
      <c r="O18" s="230">
        <v>8</v>
      </c>
      <c r="P18" s="230">
        <f>SUM(C18:O18)</f>
        <v>88</v>
      </c>
      <c r="Q18" s="769"/>
      <c r="S18" s="580"/>
    </row>
    <row r="19" spans="1:19" s="70" customFormat="1" x14ac:dyDescent="0.25">
      <c r="B19" s="215"/>
      <c r="P19" s="70">
        <f>SUM(P14:P18)</f>
        <v>358</v>
      </c>
      <c r="S19" s="546"/>
    </row>
    <row r="20" spans="1:19" s="77" customFormat="1" x14ac:dyDescent="0.25">
      <c r="A20" s="77" t="s">
        <v>32</v>
      </c>
      <c r="B20" s="215" t="s">
        <v>295</v>
      </c>
      <c r="C20" s="77">
        <v>8</v>
      </c>
      <c r="D20" s="77">
        <v>8</v>
      </c>
      <c r="E20" s="77">
        <v>8</v>
      </c>
      <c r="F20" s="77">
        <v>5</v>
      </c>
      <c r="G20" s="77">
        <v>3</v>
      </c>
      <c r="H20" s="77">
        <v>3</v>
      </c>
      <c r="I20" s="77">
        <v>5</v>
      </c>
      <c r="J20" s="77">
        <v>5</v>
      </c>
      <c r="K20" s="77">
        <v>3</v>
      </c>
      <c r="L20" s="77">
        <v>9</v>
      </c>
      <c r="M20" s="77">
        <v>10</v>
      </c>
      <c r="N20" s="77">
        <v>7</v>
      </c>
      <c r="O20" s="77">
        <v>6</v>
      </c>
      <c r="P20" s="77">
        <f>SUM(C20:O20)</f>
        <v>80</v>
      </c>
      <c r="Q20" s="764">
        <v>66.2</v>
      </c>
      <c r="S20" s="581"/>
    </row>
    <row r="21" spans="1:19" s="77" customFormat="1" x14ac:dyDescent="0.25">
      <c r="A21" s="77" t="s">
        <v>43</v>
      </c>
      <c r="B21" s="215"/>
      <c r="C21" s="77">
        <v>8</v>
      </c>
      <c r="D21" s="77">
        <v>8</v>
      </c>
      <c r="E21" s="77">
        <v>7</v>
      </c>
      <c r="F21" s="77">
        <v>4</v>
      </c>
      <c r="G21" s="77">
        <v>5</v>
      </c>
      <c r="H21" s="77">
        <v>3</v>
      </c>
      <c r="I21" s="77">
        <v>5</v>
      </c>
      <c r="J21" s="77">
        <v>4</v>
      </c>
      <c r="L21" s="77">
        <v>8</v>
      </c>
      <c r="O21" s="77">
        <v>7</v>
      </c>
      <c r="P21" s="77">
        <f>SUM(C21:O21)</f>
        <v>59</v>
      </c>
      <c r="Q21" s="765"/>
      <c r="S21" s="581"/>
    </row>
    <row r="22" spans="1:19" s="77" customFormat="1" x14ac:dyDescent="0.25">
      <c r="A22" s="77" t="s">
        <v>44</v>
      </c>
      <c r="B22" s="215"/>
      <c r="C22" s="77">
        <v>7</v>
      </c>
      <c r="D22" s="77">
        <v>7</v>
      </c>
      <c r="E22" s="77">
        <v>5</v>
      </c>
      <c r="F22" s="77">
        <v>4</v>
      </c>
      <c r="G22" s="77">
        <v>2</v>
      </c>
      <c r="H22" s="77">
        <v>2</v>
      </c>
      <c r="I22" s="77">
        <v>4</v>
      </c>
      <c r="J22" s="77">
        <v>2</v>
      </c>
      <c r="K22" s="77">
        <v>0</v>
      </c>
      <c r="L22" s="77">
        <v>7</v>
      </c>
      <c r="P22" s="77">
        <f>SUM(C22:O22)</f>
        <v>40</v>
      </c>
      <c r="Q22" s="765"/>
      <c r="S22" s="581"/>
    </row>
    <row r="23" spans="1:19" s="77" customFormat="1" x14ac:dyDescent="0.25">
      <c r="A23" s="77" t="s">
        <v>130</v>
      </c>
      <c r="B23" s="215"/>
      <c r="C23" s="77">
        <v>8</v>
      </c>
      <c r="D23" s="77">
        <v>7</v>
      </c>
      <c r="E23" s="77">
        <v>7</v>
      </c>
      <c r="F23" s="77">
        <v>4</v>
      </c>
      <c r="G23" s="77">
        <v>5</v>
      </c>
      <c r="H23" s="77">
        <v>4</v>
      </c>
      <c r="I23" s="77">
        <v>5</v>
      </c>
      <c r="J23" s="77">
        <v>5</v>
      </c>
      <c r="K23" s="77">
        <v>5</v>
      </c>
      <c r="L23" s="77">
        <v>8</v>
      </c>
      <c r="M23" s="77">
        <v>10</v>
      </c>
      <c r="N23" s="77">
        <v>0</v>
      </c>
      <c r="O23" s="77">
        <v>8</v>
      </c>
      <c r="P23" s="77">
        <f>SUM(C23:O23)</f>
        <v>76</v>
      </c>
      <c r="Q23" s="765"/>
      <c r="S23" s="581"/>
    </row>
    <row r="24" spans="1:19" s="77" customFormat="1" x14ac:dyDescent="0.25">
      <c r="A24" s="77" t="s">
        <v>85</v>
      </c>
      <c r="B24" s="215"/>
      <c r="C24" s="77">
        <v>8</v>
      </c>
      <c r="D24" s="77">
        <v>8</v>
      </c>
      <c r="E24" s="77">
        <v>7</v>
      </c>
      <c r="F24" s="77">
        <v>4</v>
      </c>
      <c r="G24" s="77">
        <v>3</v>
      </c>
      <c r="H24" s="77">
        <v>4</v>
      </c>
      <c r="I24" s="77">
        <v>4</v>
      </c>
      <c r="J24" s="77">
        <v>4</v>
      </c>
      <c r="K24" s="77">
        <v>3</v>
      </c>
      <c r="L24" s="77">
        <v>8</v>
      </c>
      <c r="M24" s="77">
        <v>8</v>
      </c>
      <c r="N24" s="77">
        <v>8</v>
      </c>
      <c r="O24" s="77">
        <v>7</v>
      </c>
      <c r="P24" s="77">
        <f>SUM(C24:O24)</f>
        <v>76</v>
      </c>
      <c r="Q24" s="766"/>
      <c r="S24" s="581"/>
    </row>
    <row r="25" spans="1:19" s="70" customFormat="1" x14ac:dyDescent="0.25">
      <c r="B25" s="215"/>
      <c r="P25" s="70">
        <f>SUM(P20:P24)</f>
        <v>331</v>
      </c>
      <c r="S25" s="546"/>
    </row>
    <row r="26" spans="1:19" s="70" customFormat="1" ht="15.6" customHeight="1" x14ac:dyDescent="0.25">
      <c r="B26" s="120" t="s">
        <v>181</v>
      </c>
      <c r="S26" s="546"/>
    </row>
    <row r="27" spans="1:19" s="120" customFormat="1" x14ac:dyDescent="0.25">
      <c r="A27" s="120" t="s">
        <v>32</v>
      </c>
      <c r="B27" s="215" t="s">
        <v>329</v>
      </c>
      <c r="C27" s="120">
        <v>4</v>
      </c>
      <c r="D27" s="120">
        <v>6</v>
      </c>
      <c r="E27" s="120">
        <v>6</v>
      </c>
      <c r="F27" s="120">
        <v>3</v>
      </c>
      <c r="G27" s="120">
        <v>3</v>
      </c>
      <c r="H27" s="120">
        <v>2</v>
      </c>
      <c r="I27" s="120">
        <v>3</v>
      </c>
      <c r="J27" s="120">
        <v>2</v>
      </c>
      <c r="K27" s="120">
        <v>3</v>
      </c>
      <c r="L27" s="120">
        <v>6</v>
      </c>
      <c r="M27" s="120">
        <v>6</v>
      </c>
      <c r="N27" s="120">
        <v>6</v>
      </c>
      <c r="O27" s="120">
        <v>6</v>
      </c>
      <c r="P27" s="120">
        <f>SUM(C27:O27)</f>
        <v>56</v>
      </c>
      <c r="Q27" s="734">
        <v>52</v>
      </c>
      <c r="S27" s="553"/>
    </row>
    <row r="28" spans="1:19" s="120" customFormat="1" x14ac:dyDescent="0.25">
      <c r="A28" s="120" t="s">
        <v>43</v>
      </c>
      <c r="B28" s="215"/>
      <c r="C28" s="120">
        <v>5</v>
      </c>
      <c r="D28" s="120">
        <v>7</v>
      </c>
      <c r="E28" s="120">
        <v>6</v>
      </c>
      <c r="F28" s="120">
        <v>3</v>
      </c>
      <c r="G28" s="120">
        <v>4</v>
      </c>
      <c r="H28" s="120">
        <v>2</v>
      </c>
      <c r="L28" s="120">
        <v>6</v>
      </c>
      <c r="O28" s="120">
        <v>7</v>
      </c>
      <c r="P28" s="120">
        <f>SUM(C28:O28)</f>
        <v>40</v>
      </c>
      <c r="Q28" s="735"/>
      <c r="S28" s="553"/>
    </row>
    <row r="29" spans="1:19" s="120" customFormat="1" x14ac:dyDescent="0.25">
      <c r="A29" s="120" t="s">
        <v>44</v>
      </c>
      <c r="B29" s="215"/>
      <c r="C29" s="120">
        <v>4</v>
      </c>
      <c r="D29" s="120">
        <v>8</v>
      </c>
      <c r="E29" s="120">
        <v>7</v>
      </c>
      <c r="F29" s="120">
        <v>4</v>
      </c>
      <c r="G29" s="120">
        <v>2</v>
      </c>
      <c r="H29" s="120">
        <v>3</v>
      </c>
      <c r="I29" s="120">
        <v>0</v>
      </c>
      <c r="J29" s="120">
        <v>0</v>
      </c>
      <c r="K29" s="120">
        <v>0</v>
      </c>
      <c r="L29" s="120">
        <v>6</v>
      </c>
      <c r="M29" s="120">
        <v>0</v>
      </c>
      <c r="P29" s="120">
        <f>SUM(C29:O29)</f>
        <v>34</v>
      </c>
      <c r="Q29" s="735"/>
      <c r="S29" s="553"/>
    </row>
    <row r="30" spans="1:19" s="120" customFormat="1" x14ac:dyDescent="0.25">
      <c r="A30" s="120" t="s">
        <v>130</v>
      </c>
      <c r="B30" s="215"/>
      <c r="C30" s="120">
        <v>6</v>
      </c>
      <c r="D30" s="120">
        <v>7</v>
      </c>
      <c r="E30" s="120">
        <v>7</v>
      </c>
      <c r="F30" s="120">
        <v>5</v>
      </c>
      <c r="G30" s="120">
        <v>5</v>
      </c>
      <c r="H30" s="120">
        <v>3</v>
      </c>
      <c r="I30" s="120">
        <v>4</v>
      </c>
      <c r="J30" s="120">
        <v>3</v>
      </c>
      <c r="K30" s="120">
        <v>5</v>
      </c>
      <c r="L30" s="120">
        <v>8</v>
      </c>
      <c r="M30" s="120">
        <v>9</v>
      </c>
      <c r="N30" s="120">
        <v>0</v>
      </c>
      <c r="O30" s="120">
        <v>8</v>
      </c>
      <c r="P30" s="120">
        <f>SUM(C30:O30)</f>
        <v>70</v>
      </c>
      <c r="Q30" s="735"/>
      <c r="S30" s="553"/>
    </row>
    <row r="31" spans="1:19" s="120" customFormat="1" x14ac:dyDescent="0.25">
      <c r="A31" s="120" t="s">
        <v>85</v>
      </c>
      <c r="B31" s="215"/>
      <c r="C31" s="120">
        <v>5</v>
      </c>
      <c r="D31" s="120">
        <v>7</v>
      </c>
      <c r="E31" s="120">
        <v>6</v>
      </c>
      <c r="F31" s="120">
        <v>3</v>
      </c>
      <c r="G31" s="120">
        <v>3</v>
      </c>
      <c r="H31" s="120">
        <v>3</v>
      </c>
      <c r="I31" s="120">
        <v>3</v>
      </c>
      <c r="J31" s="120">
        <v>2</v>
      </c>
      <c r="K31" s="120">
        <v>3</v>
      </c>
      <c r="L31" s="120">
        <v>6</v>
      </c>
      <c r="M31" s="120">
        <v>7</v>
      </c>
      <c r="N31" s="120">
        <v>6</v>
      </c>
      <c r="O31" s="120">
        <v>6</v>
      </c>
      <c r="P31" s="120">
        <f>SUM(C31:O31)</f>
        <v>60</v>
      </c>
      <c r="Q31" s="736"/>
      <c r="S31" s="553"/>
    </row>
    <row r="32" spans="1:19" s="70" customFormat="1" x14ac:dyDescent="0.25">
      <c r="B32" s="215"/>
      <c r="P32" s="70">
        <f>SUM(P27:P31)</f>
        <v>260</v>
      </c>
      <c r="S32" s="546"/>
    </row>
    <row r="33" spans="1:19" s="217" customFormat="1" x14ac:dyDescent="0.25">
      <c r="A33" s="217" t="s">
        <v>32</v>
      </c>
      <c r="B33" s="215" t="s">
        <v>330</v>
      </c>
      <c r="C33" s="217">
        <v>6</v>
      </c>
      <c r="D33" s="217">
        <v>7</v>
      </c>
      <c r="E33" s="217">
        <v>6</v>
      </c>
      <c r="F33" s="217">
        <v>3</v>
      </c>
      <c r="G33" s="217">
        <v>2</v>
      </c>
      <c r="H33" s="217">
        <v>3</v>
      </c>
      <c r="I33" s="217">
        <v>4</v>
      </c>
      <c r="J33" s="217">
        <v>4</v>
      </c>
      <c r="K33" s="217">
        <v>2</v>
      </c>
      <c r="L33" s="217">
        <v>8</v>
      </c>
      <c r="M33" s="217">
        <v>8</v>
      </c>
      <c r="N33" s="217">
        <v>6</v>
      </c>
      <c r="O33" s="217">
        <v>5</v>
      </c>
      <c r="P33" s="217">
        <f>SUM(C33:O33)</f>
        <v>64</v>
      </c>
      <c r="Q33" s="731">
        <v>61.5</v>
      </c>
      <c r="S33" s="551"/>
    </row>
    <row r="34" spans="1:19" s="217" customFormat="1" x14ac:dyDescent="0.25">
      <c r="A34" s="217" t="s">
        <v>43</v>
      </c>
      <c r="B34" s="215"/>
      <c r="C34" s="217">
        <v>7</v>
      </c>
      <c r="D34" s="217">
        <v>10</v>
      </c>
      <c r="E34" s="217">
        <v>7</v>
      </c>
      <c r="F34" s="217">
        <v>3</v>
      </c>
      <c r="G34" s="217">
        <v>5</v>
      </c>
      <c r="H34" s="217">
        <v>4</v>
      </c>
      <c r="I34" s="217">
        <v>5</v>
      </c>
      <c r="J34" s="217">
        <v>3</v>
      </c>
      <c r="L34" s="217">
        <v>10</v>
      </c>
      <c r="O34" s="217">
        <v>8</v>
      </c>
      <c r="P34" s="217">
        <f>SUM(C34:O34)</f>
        <v>62</v>
      </c>
      <c r="Q34" s="732"/>
      <c r="S34" s="551"/>
    </row>
    <row r="35" spans="1:19" s="217" customFormat="1" x14ac:dyDescent="0.25">
      <c r="A35" s="217" t="s">
        <v>44</v>
      </c>
      <c r="B35" s="215"/>
      <c r="C35" s="217">
        <v>7</v>
      </c>
      <c r="D35" s="217">
        <v>7</v>
      </c>
      <c r="E35" s="217">
        <v>6</v>
      </c>
      <c r="F35" s="217">
        <v>3</v>
      </c>
      <c r="G35" s="217">
        <v>3</v>
      </c>
      <c r="H35" s="217">
        <v>3</v>
      </c>
      <c r="I35" s="217">
        <v>4</v>
      </c>
      <c r="J35" s="217">
        <v>3</v>
      </c>
      <c r="K35" s="217">
        <v>0</v>
      </c>
      <c r="L35" s="217">
        <v>8</v>
      </c>
      <c r="P35" s="217">
        <f>SUM(C35:O35)</f>
        <v>44</v>
      </c>
      <c r="Q35" s="732"/>
      <c r="S35" s="551"/>
    </row>
    <row r="36" spans="1:19" s="217" customFormat="1" x14ac:dyDescent="0.25">
      <c r="A36" s="217" t="s">
        <v>130</v>
      </c>
      <c r="B36" s="215"/>
      <c r="C36" s="120">
        <v>7</v>
      </c>
      <c r="D36" s="120">
        <v>9</v>
      </c>
      <c r="E36" s="120">
        <v>8</v>
      </c>
      <c r="F36" s="120">
        <v>4</v>
      </c>
      <c r="G36" s="120">
        <v>5</v>
      </c>
      <c r="H36" s="120">
        <v>4</v>
      </c>
      <c r="I36" s="120">
        <v>5</v>
      </c>
      <c r="J36" s="120">
        <v>4</v>
      </c>
      <c r="K36" s="120">
        <v>5</v>
      </c>
      <c r="L36" s="120">
        <v>9</v>
      </c>
      <c r="M36" s="120">
        <v>8</v>
      </c>
      <c r="N36" s="120">
        <v>0</v>
      </c>
      <c r="O36" s="120">
        <v>8</v>
      </c>
      <c r="P36" s="217">
        <f>SUM(C36:O36)</f>
        <v>76</v>
      </c>
      <c r="Q36" s="733"/>
      <c r="S36" s="551"/>
    </row>
    <row r="37" spans="1:19" s="217" customFormat="1" x14ac:dyDescent="0.25">
      <c r="A37" s="217" t="s">
        <v>85</v>
      </c>
      <c r="B37" s="215"/>
      <c r="S37" s="551"/>
    </row>
    <row r="38" spans="1:19" s="70" customFormat="1" x14ac:dyDescent="0.25">
      <c r="B38" s="215"/>
      <c r="P38" s="70">
        <f>SUM(P33:P37)</f>
        <v>246</v>
      </c>
      <c r="S38" s="546"/>
    </row>
    <row r="39" spans="1:19" s="205" customFormat="1" x14ac:dyDescent="0.25">
      <c r="A39" s="205" t="s">
        <v>32</v>
      </c>
      <c r="B39" s="215" t="s">
        <v>313</v>
      </c>
      <c r="C39" s="205">
        <v>10</v>
      </c>
      <c r="D39" s="205">
        <v>10</v>
      </c>
      <c r="E39" s="205">
        <v>10</v>
      </c>
      <c r="F39" s="205">
        <v>5</v>
      </c>
      <c r="G39" s="205">
        <v>5</v>
      </c>
      <c r="H39" s="205">
        <v>4</v>
      </c>
      <c r="I39" s="205">
        <v>5</v>
      </c>
      <c r="J39" s="205">
        <v>5</v>
      </c>
      <c r="K39" s="205">
        <v>3</v>
      </c>
      <c r="L39" s="205">
        <v>10</v>
      </c>
      <c r="M39" s="205">
        <v>10</v>
      </c>
      <c r="N39" s="205">
        <v>9</v>
      </c>
      <c r="O39" s="205">
        <v>10</v>
      </c>
      <c r="P39" s="205">
        <f>SUM(C39:O39)</f>
        <v>96</v>
      </c>
      <c r="Q39" s="749">
        <v>77.599999999999994</v>
      </c>
      <c r="S39" s="547"/>
    </row>
    <row r="40" spans="1:19" s="205" customFormat="1" x14ac:dyDescent="0.25">
      <c r="A40" s="205" t="s">
        <v>43</v>
      </c>
      <c r="B40" s="215"/>
      <c r="C40" s="205">
        <v>10</v>
      </c>
      <c r="D40" s="205">
        <v>10</v>
      </c>
      <c r="E40" s="205">
        <v>8</v>
      </c>
      <c r="F40" s="205">
        <v>5</v>
      </c>
      <c r="G40" s="205">
        <v>3</v>
      </c>
      <c r="H40" s="205">
        <v>3</v>
      </c>
      <c r="I40" s="205">
        <v>5</v>
      </c>
      <c r="J40" s="205">
        <v>4</v>
      </c>
      <c r="K40" s="205">
        <v>0</v>
      </c>
      <c r="L40" s="205">
        <v>10</v>
      </c>
      <c r="M40" s="205">
        <v>0</v>
      </c>
      <c r="N40" s="205">
        <v>0</v>
      </c>
      <c r="O40" s="205">
        <v>10</v>
      </c>
      <c r="P40" s="205">
        <f>SUM(C40:O40)</f>
        <v>68</v>
      </c>
      <c r="Q40" s="750"/>
      <c r="S40" s="547"/>
    </row>
    <row r="41" spans="1:19" s="205" customFormat="1" x14ac:dyDescent="0.25">
      <c r="A41" s="205" t="s">
        <v>44</v>
      </c>
      <c r="B41" s="215"/>
      <c r="C41" s="205">
        <v>7</v>
      </c>
      <c r="D41" s="205">
        <v>8</v>
      </c>
      <c r="E41" s="205">
        <v>8</v>
      </c>
      <c r="F41" s="205">
        <v>4</v>
      </c>
      <c r="G41" s="205">
        <v>2</v>
      </c>
      <c r="H41" s="205">
        <v>3</v>
      </c>
      <c r="I41" s="205">
        <v>5</v>
      </c>
      <c r="J41" s="205">
        <v>4</v>
      </c>
      <c r="K41" s="205">
        <v>0</v>
      </c>
      <c r="L41" s="205">
        <v>8</v>
      </c>
      <c r="P41" s="205">
        <f>SUM(C41:O41)</f>
        <v>49</v>
      </c>
      <c r="Q41" s="750"/>
      <c r="S41" s="596">
        <v>3</v>
      </c>
    </row>
    <row r="42" spans="1:19" s="205" customFormat="1" x14ac:dyDescent="0.25">
      <c r="A42" s="205" t="s">
        <v>130</v>
      </c>
      <c r="B42" s="215"/>
      <c r="C42" s="217">
        <v>7</v>
      </c>
      <c r="D42" s="217">
        <v>10</v>
      </c>
      <c r="E42" s="217">
        <v>7</v>
      </c>
      <c r="F42" s="217">
        <v>5</v>
      </c>
      <c r="G42" s="217">
        <v>5</v>
      </c>
      <c r="H42" s="217">
        <v>4</v>
      </c>
      <c r="I42" s="217">
        <v>5</v>
      </c>
      <c r="J42" s="217">
        <v>5</v>
      </c>
      <c r="K42" s="217">
        <v>3</v>
      </c>
      <c r="L42" s="217">
        <v>10</v>
      </c>
      <c r="M42" s="217">
        <v>10</v>
      </c>
      <c r="N42" s="217">
        <v>0</v>
      </c>
      <c r="O42" s="217">
        <v>9</v>
      </c>
      <c r="P42" s="205">
        <f>SUM(C42:O42)</f>
        <v>80</v>
      </c>
      <c r="Q42" s="750"/>
      <c r="S42" s="547"/>
    </row>
    <row r="43" spans="1:19" s="70" customFormat="1" x14ac:dyDescent="0.25">
      <c r="A43" s="70" t="s">
        <v>85</v>
      </c>
      <c r="B43" s="215"/>
      <c r="C43" s="70">
        <v>8</v>
      </c>
      <c r="D43" s="70">
        <v>9</v>
      </c>
      <c r="E43" s="70">
        <v>9</v>
      </c>
      <c r="F43" s="70">
        <v>4</v>
      </c>
      <c r="G43" s="70">
        <v>5</v>
      </c>
      <c r="H43" s="70">
        <v>5</v>
      </c>
      <c r="I43" s="70">
        <v>5</v>
      </c>
      <c r="J43" s="70">
        <v>5</v>
      </c>
      <c r="K43" s="70">
        <v>5</v>
      </c>
      <c r="L43" s="70">
        <v>10</v>
      </c>
      <c r="M43" s="70">
        <v>10</v>
      </c>
      <c r="N43" s="70">
        <v>10</v>
      </c>
      <c r="O43" s="70">
        <v>10</v>
      </c>
      <c r="P43" s="70">
        <f>SUM(C43:O43)</f>
        <v>95</v>
      </c>
      <c r="Q43" s="751"/>
      <c r="S43" s="546"/>
    </row>
    <row r="44" spans="1:19" s="70" customFormat="1" x14ac:dyDescent="0.25">
      <c r="B44" s="215"/>
      <c r="P44" s="70">
        <f>SUM(P39:P43)</f>
        <v>388</v>
      </c>
      <c r="S44" s="546"/>
    </row>
    <row r="45" spans="1:19" s="95" customFormat="1" x14ac:dyDescent="0.25">
      <c r="A45" s="95" t="s">
        <v>32</v>
      </c>
      <c r="B45" s="215" t="s">
        <v>314</v>
      </c>
      <c r="C45" s="95">
        <v>8</v>
      </c>
      <c r="D45" s="95">
        <v>10</v>
      </c>
      <c r="E45" s="95">
        <v>9</v>
      </c>
      <c r="F45" s="95">
        <v>5</v>
      </c>
      <c r="G45" s="95">
        <v>4</v>
      </c>
      <c r="H45" s="95">
        <v>5</v>
      </c>
      <c r="I45" s="95">
        <v>5</v>
      </c>
      <c r="J45" s="95">
        <v>5</v>
      </c>
      <c r="K45" s="95">
        <v>4</v>
      </c>
      <c r="L45" s="95">
        <v>10</v>
      </c>
      <c r="M45" s="95">
        <v>10</v>
      </c>
      <c r="N45" s="95">
        <v>10</v>
      </c>
      <c r="O45" s="95">
        <v>10</v>
      </c>
      <c r="P45" s="95">
        <f>SUM(C45:O45)</f>
        <v>95</v>
      </c>
      <c r="Q45" s="746">
        <v>77.8</v>
      </c>
      <c r="S45" s="564"/>
    </row>
    <row r="46" spans="1:19" s="95" customFormat="1" x14ac:dyDescent="0.25">
      <c r="A46" s="95" t="s">
        <v>43</v>
      </c>
      <c r="B46" s="215"/>
      <c r="C46" s="95">
        <v>9</v>
      </c>
      <c r="D46" s="95">
        <v>10</v>
      </c>
      <c r="E46" s="95">
        <v>8</v>
      </c>
      <c r="F46" s="95">
        <v>5</v>
      </c>
      <c r="G46" s="95">
        <v>4</v>
      </c>
      <c r="H46" s="95">
        <v>3</v>
      </c>
      <c r="I46" s="95">
        <v>5</v>
      </c>
      <c r="J46" s="95">
        <v>4</v>
      </c>
      <c r="K46" s="95">
        <v>0</v>
      </c>
      <c r="L46" s="95">
        <v>10</v>
      </c>
      <c r="M46" s="95">
        <v>0</v>
      </c>
      <c r="N46" s="95">
        <v>0</v>
      </c>
      <c r="O46" s="95">
        <v>10</v>
      </c>
      <c r="P46" s="95">
        <f>SUM(C46:O46)</f>
        <v>68</v>
      </c>
      <c r="Q46" s="747"/>
      <c r="S46" s="564"/>
    </row>
    <row r="47" spans="1:19" s="95" customFormat="1" x14ac:dyDescent="0.25">
      <c r="A47" s="95" t="s">
        <v>44</v>
      </c>
      <c r="B47" s="215"/>
      <c r="C47" s="95">
        <v>8</v>
      </c>
      <c r="D47" s="95">
        <v>8</v>
      </c>
      <c r="E47" s="95">
        <v>8</v>
      </c>
      <c r="F47" s="95">
        <v>4</v>
      </c>
      <c r="G47" s="95">
        <v>3</v>
      </c>
      <c r="H47" s="95">
        <v>3</v>
      </c>
      <c r="I47" s="95">
        <v>5</v>
      </c>
      <c r="J47" s="95">
        <v>4</v>
      </c>
      <c r="K47" s="95">
        <v>0</v>
      </c>
      <c r="L47" s="95">
        <v>8</v>
      </c>
      <c r="P47" s="95">
        <f>SUM(C47:O47)</f>
        <v>51</v>
      </c>
      <c r="Q47" s="747"/>
      <c r="S47" s="564"/>
    </row>
    <row r="48" spans="1:19" s="95" customFormat="1" x14ac:dyDescent="0.25">
      <c r="A48" s="95" t="s">
        <v>130</v>
      </c>
      <c r="B48" s="215"/>
      <c r="C48" s="205">
        <v>7</v>
      </c>
      <c r="D48" s="205">
        <v>9</v>
      </c>
      <c r="E48" s="205">
        <v>9</v>
      </c>
      <c r="F48" s="205">
        <v>5</v>
      </c>
      <c r="G48" s="205">
        <v>4</v>
      </c>
      <c r="H48" s="205">
        <v>3</v>
      </c>
      <c r="I48" s="205">
        <v>5</v>
      </c>
      <c r="J48" s="205">
        <v>5</v>
      </c>
      <c r="K48" s="205">
        <v>5</v>
      </c>
      <c r="L48" s="205">
        <v>9</v>
      </c>
      <c r="M48" s="205">
        <v>10</v>
      </c>
      <c r="N48" s="205">
        <v>0</v>
      </c>
      <c r="O48" s="205">
        <v>6</v>
      </c>
      <c r="P48" s="95">
        <f>SUM(C48:O48)</f>
        <v>77</v>
      </c>
      <c r="Q48" s="747"/>
      <c r="S48" s="594">
        <v>2</v>
      </c>
    </row>
    <row r="49" spans="1:19" s="95" customFormat="1" x14ac:dyDescent="0.25">
      <c r="A49" s="95" t="s">
        <v>85</v>
      </c>
      <c r="B49" s="215"/>
      <c r="C49" s="95">
        <v>9</v>
      </c>
      <c r="D49" s="95">
        <v>10</v>
      </c>
      <c r="E49" s="95">
        <v>9</v>
      </c>
      <c r="F49" s="95">
        <v>5</v>
      </c>
      <c r="G49" s="95">
        <v>5</v>
      </c>
      <c r="H49" s="95">
        <v>5</v>
      </c>
      <c r="I49" s="95">
        <v>5</v>
      </c>
      <c r="J49" s="95">
        <v>5</v>
      </c>
      <c r="K49" s="95">
        <v>5</v>
      </c>
      <c r="L49" s="95">
        <v>10</v>
      </c>
      <c r="M49" s="95">
        <v>10</v>
      </c>
      <c r="N49" s="95">
        <v>10</v>
      </c>
      <c r="O49" s="95">
        <v>10</v>
      </c>
      <c r="P49" s="95">
        <f>SUM(C49:O49)</f>
        <v>98</v>
      </c>
      <c r="Q49" s="748"/>
      <c r="S49" s="564"/>
    </row>
    <row r="50" spans="1:19" s="70" customFormat="1" x14ac:dyDescent="0.25">
      <c r="B50" s="215"/>
      <c r="P50" s="70">
        <f>SUM(P45:P49)</f>
        <v>389</v>
      </c>
      <c r="S50" s="546"/>
    </row>
    <row r="51" spans="1:19" s="123" customFormat="1" x14ac:dyDescent="0.25">
      <c r="A51" s="123" t="s">
        <v>32</v>
      </c>
      <c r="B51" s="215" t="s">
        <v>318</v>
      </c>
      <c r="C51" s="123">
        <v>6</v>
      </c>
      <c r="D51" s="123">
        <v>7</v>
      </c>
      <c r="E51" s="123">
        <v>6</v>
      </c>
      <c r="F51" s="123">
        <v>3</v>
      </c>
      <c r="G51" s="123">
        <v>3</v>
      </c>
      <c r="H51" s="123">
        <v>2</v>
      </c>
      <c r="I51" s="123">
        <v>5</v>
      </c>
      <c r="J51" s="123">
        <v>4</v>
      </c>
      <c r="K51" s="123">
        <v>3</v>
      </c>
      <c r="L51" s="123">
        <v>7</v>
      </c>
      <c r="M51" s="123">
        <v>8</v>
      </c>
      <c r="N51" s="123">
        <v>8</v>
      </c>
      <c r="O51" s="123">
        <v>6</v>
      </c>
      <c r="P51" s="123">
        <f>SUM(C51:O51)</f>
        <v>68</v>
      </c>
      <c r="Q51" s="743">
        <v>63.2</v>
      </c>
      <c r="S51" s="548"/>
    </row>
    <row r="52" spans="1:19" s="123" customFormat="1" x14ac:dyDescent="0.25">
      <c r="A52" s="123" t="s">
        <v>43</v>
      </c>
      <c r="B52" s="215"/>
      <c r="C52" s="123">
        <v>7</v>
      </c>
      <c r="D52" s="123">
        <v>8</v>
      </c>
      <c r="E52" s="123">
        <v>7</v>
      </c>
      <c r="F52" s="123">
        <v>4</v>
      </c>
      <c r="G52" s="123">
        <v>4</v>
      </c>
      <c r="H52" s="123">
        <v>2</v>
      </c>
      <c r="I52" s="123">
        <v>5</v>
      </c>
      <c r="J52" s="123">
        <v>2</v>
      </c>
      <c r="K52" s="123">
        <v>0</v>
      </c>
      <c r="L52" s="123">
        <v>9</v>
      </c>
      <c r="M52" s="123">
        <v>0</v>
      </c>
      <c r="N52" s="123">
        <v>0</v>
      </c>
      <c r="O52" s="123">
        <v>9</v>
      </c>
      <c r="P52" s="123">
        <f>SUM(C52:O52)</f>
        <v>57</v>
      </c>
      <c r="Q52" s="744"/>
      <c r="S52" s="548"/>
    </row>
    <row r="53" spans="1:19" s="123" customFormat="1" x14ac:dyDescent="0.25">
      <c r="A53" s="123" t="s">
        <v>44</v>
      </c>
      <c r="B53" s="215"/>
      <c r="C53" s="123">
        <v>6</v>
      </c>
      <c r="D53" s="123">
        <v>8</v>
      </c>
      <c r="E53" s="123">
        <v>6</v>
      </c>
      <c r="F53" s="123">
        <v>4</v>
      </c>
      <c r="G53" s="123">
        <v>2</v>
      </c>
      <c r="H53" s="123">
        <v>2</v>
      </c>
      <c r="I53" s="123">
        <v>4</v>
      </c>
      <c r="J53" s="123">
        <v>2</v>
      </c>
      <c r="K53" s="123">
        <v>0</v>
      </c>
      <c r="L53" s="123">
        <v>7</v>
      </c>
      <c r="P53" s="123">
        <f>SUM(C53:O53)</f>
        <v>41</v>
      </c>
      <c r="Q53" s="744"/>
      <c r="S53" s="548"/>
    </row>
    <row r="54" spans="1:19" s="123" customFormat="1" x14ac:dyDescent="0.25">
      <c r="A54" s="123" t="s">
        <v>130</v>
      </c>
      <c r="B54" s="215"/>
      <c r="C54" s="95">
        <v>7</v>
      </c>
      <c r="D54" s="95">
        <v>8</v>
      </c>
      <c r="E54" s="95">
        <v>7</v>
      </c>
      <c r="F54" s="95">
        <v>4</v>
      </c>
      <c r="G54" s="95">
        <v>4</v>
      </c>
      <c r="H54" s="95">
        <v>4</v>
      </c>
      <c r="I54" s="95">
        <v>5</v>
      </c>
      <c r="J54" s="95">
        <v>4</v>
      </c>
      <c r="K54" s="95">
        <v>5</v>
      </c>
      <c r="L54" s="95">
        <v>8</v>
      </c>
      <c r="M54" s="95">
        <v>9</v>
      </c>
      <c r="N54" s="95">
        <v>0</v>
      </c>
      <c r="O54" s="95">
        <v>8</v>
      </c>
      <c r="P54" s="123">
        <f>SUM(C54:O54)</f>
        <v>73</v>
      </c>
      <c r="Q54" s="744"/>
      <c r="S54" s="548"/>
    </row>
    <row r="55" spans="1:19" s="123" customFormat="1" x14ac:dyDescent="0.25">
      <c r="A55" s="123" t="s">
        <v>85</v>
      </c>
      <c r="B55" s="215"/>
      <c r="C55" s="123">
        <v>7</v>
      </c>
      <c r="D55" s="123">
        <v>8</v>
      </c>
      <c r="E55" s="123">
        <v>7</v>
      </c>
      <c r="F55" s="123">
        <v>4</v>
      </c>
      <c r="G55" s="123">
        <v>4</v>
      </c>
      <c r="H55" s="123">
        <v>4</v>
      </c>
      <c r="I55" s="123">
        <v>4</v>
      </c>
      <c r="J55" s="123">
        <v>4</v>
      </c>
      <c r="K55" s="123">
        <v>4</v>
      </c>
      <c r="L55" s="123">
        <v>7</v>
      </c>
      <c r="M55" s="123">
        <v>8</v>
      </c>
      <c r="N55" s="123">
        <v>8</v>
      </c>
      <c r="O55" s="123">
        <v>8</v>
      </c>
      <c r="P55" s="123">
        <f>SUM(C55:O55)</f>
        <v>77</v>
      </c>
      <c r="Q55" s="745"/>
      <c r="S55" s="548"/>
    </row>
    <row r="56" spans="1:19" s="70" customFormat="1" x14ac:dyDescent="0.25">
      <c r="B56" s="215"/>
      <c r="P56" s="70">
        <f>SUM(P51:P55)</f>
        <v>316</v>
      </c>
      <c r="S56" s="546"/>
    </row>
    <row r="57" spans="1:19" s="209" customFormat="1" x14ac:dyDescent="0.25">
      <c r="A57" s="209" t="s">
        <v>32</v>
      </c>
      <c r="B57" s="215" t="s">
        <v>320</v>
      </c>
      <c r="C57" s="209">
        <v>7</v>
      </c>
      <c r="D57" s="209">
        <v>8</v>
      </c>
      <c r="E57" s="209">
        <v>8</v>
      </c>
      <c r="F57" s="209">
        <v>5</v>
      </c>
      <c r="G57" s="209">
        <v>4</v>
      </c>
      <c r="H57" s="209">
        <v>3</v>
      </c>
      <c r="I57" s="209">
        <v>5</v>
      </c>
      <c r="J57" s="209">
        <v>5</v>
      </c>
      <c r="K57" s="209">
        <v>3</v>
      </c>
      <c r="L57" s="209">
        <v>9</v>
      </c>
      <c r="M57" s="209">
        <v>9</v>
      </c>
      <c r="N57" s="209">
        <v>8</v>
      </c>
      <c r="O57" s="209">
        <v>7</v>
      </c>
      <c r="P57" s="209">
        <f>SUM(C57:O57)</f>
        <v>81</v>
      </c>
      <c r="Q57" s="740">
        <v>69.2</v>
      </c>
      <c r="S57" s="549"/>
    </row>
    <row r="58" spans="1:19" s="209" customFormat="1" x14ac:dyDescent="0.25">
      <c r="A58" s="209" t="s">
        <v>43</v>
      </c>
      <c r="B58" s="215"/>
      <c r="C58" s="209">
        <v>8</v>
      </c>
      <c r="D58" s="209">
        <v>8</v>
      </c>
      <c r="E58" s="209">
        <v>8</v>
      </c>
      <c r="F58" s="209">
        <v>3</v>
      </c>
      <c r="G58" s="209">
        <v>4</v>
      </c>
      <c r="H58" s="209">
        <v>3</v>
      </c>
      <c r="I58" s="209">
        <v>5</v>
      </c>
      <c r="J58" s="209">
        <v>4</v>
      </c>
      <c r="K58" s="209">
        <v>0</v>
      </c>
      <c r="L58" s="209">
        <v>9</v>
      </c>
      <c r="M58" s="209">
        <v>0</v>
      </c>
      <c r="N58" s="209">
        <v>0</v>
      </c>
      <c r="O58" s="209">
        <v>8</v>
      </c>
      <c r="P58" s="209">
        <f>SUM(C58:O58)</f>
        <v>60</v>
      </c>
      <c r="Q58" s="741"/>
      <c r="S58" s="549"/>
    </row>
    <row r="59" spans="1:19" s="209" customFormat="1" x14ac:dyDescent="0.25">
      <c r="A59" s="209" t="s">
        <v>44</v>
      </c>
      <c r="B59" s="215"/>
      <c r="C59" s="209">
        <v>8</v>
      </c>
      <c r="D59" s="209">
        <v>7</v>
      </c>
      <c r="E59" s="209">
        <v>6</v>
      </c>
      <c r="F59" s="209">
        <v>5</v>
      </c>
      <c r="G59" s="209">
        <v>3</v>
      </c>
      <c r="H59" s="209">
        <v>2</v>
      </c>
      <c r="I59" s="209">
        <v>4</v>
      </c>
      <c r="J59" s="209">
        <v>3</v>
      </c>
      <c r="K59" s="209">
        <v>0</v>
      </c>
      <c r="L59" s="209">
        <v>8</v>
      </c>
      <c r="P59" s="209">
        <f>SUM(C59:O59)</f>
        <v>46</v>
      </c>
      <c r="Q59" s="741"/>
      <c r="S59" s="549"/>
    </row>
    <row r="60" spans="1:19" s="209" customFormat="1" x14ac:dyDescent="0.25">
      <c r="A60" s="209" t="s">
        <v>130</v>
      </c>
      <c r="B60" s="215"/>
      <c r="C60" s="209">
        <v>9</v>
      </c>
      <c r="D60" s="209">
        <v>9</v>
      </c>
      <c r="E60" s="209">
        <v>9</v>
      </c>
      <c r="F60" s="209">
        <v>5</v>
      </c>
      <c r="G60" s="209">
        <v>5</v>
      </c>
      <c r="H60" s="209">
        <v>4</v>
      </c>
      <c r="I60" s="209">
        <v>5</v>
      </c>
      <c r="J60" s="209">
        <v>5</v>
      </c>
      <c r="K60" s="209">
        <v>3</v>
      </c>
      <c r="L60" s="209">
        <v>9</v>
      </c>
      <c r="M60" s="209">
        <v>9</v>
      </c>
      <c r="N60" s="209">
        <v>0</v>
      </c>
      <c r="O60" s="209">
        <v>9</v>
      </c>
      <c r="P60" s="209">
        <f>SUM(C60:O60)</f>
        <v>81</v>
      </c>
      <c r="Q60" s="741"/>
      <c r="S60" s="549"/>
    </row>
    <row r="61" spans="1:19" s="209" customFormat="1" x14ac:dyDescent="0.25">
      <c r="A61" s="209" t="s">
        <v>85</v>
      </c>
      <c r="B61" s="215"/>
      <c r="C61" s="209">
        <v>8</v>
      </c>
      <c r="D61" s="209">
        <v>8</v>
      </c>
      <c r="E61" s="209">
        <v>7</v>
      </c>
      <c r="F61" s="209">
        <v>4</v>
      </c>
      <c r="G61" s="209">
        <v>4</v>
      </c>
      <c r="H61" s="209">
        <v>3</v>
      </c>
      <c r="I61" s="209">
        <v>4</v>
      </c>
      <c r="J61" s="209">
        <v>4</v>
      </c>
      <c r="K61" s="209">
        <v>4</v>
      </c>
      <c r="L61" s="209">
        <v>8</v>
      </c>
      <c r="M61" s="209">
        <v>8</v>
      </c>
      <c r="N61" s="209">
        <v>8</v>
      </c>
      <c r="O61" s="209">
        <v>8</v>
      </c>
      <c r="P61" s="209">
        <f>SUM(C61:O61)</f>
        <v>78</v>
      </c>
      <c r="Q61" s="742"/>
      <c r="S61" s="549"/>
    </row>
    <row r="62" spans="1:19" s="70" customFormat="1" x14ac:dyDescent="0.25">
      <c r="B62" s="215"/>
      <c r="P62" s="70">
        <f>SUM(P57:P61)</f>
        <v>346</v>
      </c>
      <c r="S62" s="546"/>
    </row>
    <row r="63" spans="1:19" s="108" customFormat="1" x14ac:dyDescent="0.25">
      <c r="A63" s="108" t="s">
        <v>32</v>
      </c>
      <c r="B63" s="215" t="s">
        <v>331</v>
      </c>
      <c r="C63" s="108">
        <v>7</v>
      </c>
      <c r="D63" s="108">
        <v>8</v>
      </c>
      <c r="E63" s="108">
        <v>9</v>
      </c>
      <c r="F63" s="108">
        <v>5</v>
      </c>
      <c r="G63" s="108">
        <v>4</v>
      </c>
      <c r="H63" s="108">
        <v>4</v>
      </c>
      <c r="I63" s="108">
        <v>5</v>
      </c>
      <c r="J63" s="108">
        <v>3</v>
      </c>
      <c r="K63" s="108">
        <v>4</v>
      </c>
      <c r="L63" s="108">
        <v>9</v>
      </c>
      <c r="M63" s="108">
        <v>8</v>
      </c>
      <c r="N63" s="108">
        <v>9</v>
      </c>
      <c r="O63" s="108">
        <v>8</v>
      </c>
      <c r="P63" s="108">
        <f>SUM(C63:O63)</f>
        <v>83</v>
      </c>
      <c r="Q63" s="737">
        <v>73.599999999999994</v>
      </c>
      <c r="S63" s="582"/>
    </row>
    <row r="64" spans="1:19" s="108" customFormat="1" x14ac:dyDescent="0.25">
      <c r="A64" s="108" t="s">
        <v>43</v>
      </c>
      <c r="B64" s="215"/>
      <c r="C64" s="108">
        <v>7</v>
      </c>
      <c r="D64" s="108">
        <v>8</v>
      </c>
      <c r="E64" s="108">
        <v>7</v>
      </c>
      <c r="F64" s="108">
        <v>3</v>
      </c>
      <c r="G64" s="108">
        <v>4</v>
      </c>
      <c r="H64" s="108">
        <v>3</v>
      </c>
      <c r="I64" s="108">
        <v>5</v>
      </c>
      <c r="J64" s="108">
        <v>4</v>
      </c>
      <c r="K64" s="108">
        <v>0</v>
      </c>
      <c r="L64" s="108">
        <v>8</v>
      </c>
      <c r="M64" s="108">
        <v>0</v>
      </c>
      <c r="N64" s="108">
        <v>0</v>
      </c>
      <c r="O64" s="108">
        <v>8</v>
      </c>
      <c r="P64" s="108">
        <f>SUM(C64:O64)</f>
        <v>57</v>
      </c>
      <c r="Q64" s="738"/>
      <c r="S64" s="582"/>
    </row>
    <row r="65" spans="1:19" s="108" customFormat="1" x14ac:dyDescent="0.25">
      <c r="A65" s="108" t="s">
        <v>44</v>
      </c>
      <c r="B65" s="215"/>
      <c r="C65" s="108">
        <v>8</v>
      </c>
      <c r="D65" s="108">
        <v>9</v>
      </c>
      <c r="E65" s="108">
        <v>8</v>
      </c>
      <c r="F65" s="108">
        <v>5</v>
      </c>
      <c r="G65" s="108">
        <v>3</v>
      </c>
      <c r="H65" s="108">
        <v>4</v>
      </c>
      <c r="I65" s="108">
        <v>5</v>
      </c>
      <c r="J65" s="108">
        <v>4</v>
      </c>
      <c r="K65" s="108">
        <v>0</v>
      </c>
      <c r="L65" s="108">
        <v>9</v>
      </c>
      <c r="P65" s="108">
        <f>SUM(C65:O65)</f>
        <v>55</v>
      </c>
      <c r="Q65" s="738"/>
      <c r="S65" s="582"/>
    </row>
    <row r="66" spans="1:19" s="108" customFormat="1" x14ac:dyDescent="0.25">
      <c r="A66" s="108" t="s">
        <v>130</v>
      </c>
      <c r="B66" s="215"/>
      <c r="C66" s="108">
        <v>8</v>
      </c>
      <c r="D66" s="108">
        <v>8</v>
      </c>
      <c r="E66" s="108">
        <v>8</v>
      </c>
      <c r="F66" s="108">
        <v>4</v>
      </c>
      <c r="G66" s="108">
        <v>5</v>
      </c>
      <c r="H66" s="108">
        <v>4</v>
      </c>
      <c r="I66" s="108">
        <v>5</v>
      </c>
      <c r="J66" s="108">
        <v>5</v>
      </c>
      <c r="K66" s="108">
        <v>5</v>
      </c>
      <c r="L66" s="108">
        <v>9</v>
      </c>
      <c r="M66" s="108">
        <v>10</v>
      </c>
      <c r="N66" s="108">
        <v>0</v>
      </c>
      <c r="O66" s="108">
        <v>10</v>
      </c>
      <c r="P66" s="108">
        <f>SUM(C66:O66)</f>
        <v>81</v>
      </c>
      <c r="Q66" s="738"/>
      <c r="S66" s="582">
        <v>3</v>
      </c>
    </row>
    <row r="67" spans="1:19" s="108" customFormat="1" x14ac:dyDescent="0.25">
      <c r="A67" s="108" t="s">
        <v>85</v>
      </c>
      <c r="B67" s="215"/>
      <c r="C67" s="108">
        <v>7</v>
      </c>
      <c r="D67" s="108">
        <v>9</v>
      </c>
      <c r="E67" s="108">
        <v>9</v>
      </c>
      <c r="F67" s="108">
        <v>5</v>
      </c>
      <c r="G67" s="108">
        <v>5</v>
      </c>
      <c r="H67" s="108">
        <v>5</v>
      </c>
      <c r="I67" s="108">
        <v>5</v>
      </c>
      <c r="J67" s="108">
        <v>5</v>
      </c>
      <c r="K67" s="108">
        <v>4</v>
      </c>
      <c r="L67" s="108">
        <v>10</v>
      </c>
      <c r="M67" s="108">
        <v>10</v>
      </c>
      <c r="N67" s="108">
        <v>8</v>
      </c>
      <c r="O67" s="108">
        <v>10</v>
      </c>
      <c r="P67" s="108">
        <f>SUM(C67:O67)</f>
        <v>92</v>
      </c>
      <c r="Q67" s="739"/>
      <c r="S67" s="582"/>
    </row>
    <row r="68" spans="1:19" s="70" customFormat="1" x14ac:dyDescent="0.25">
      <c r="B68" s="215"/>
      <c r="P68" s="70">
        <f>SUM(P63:P67)</f>
        <v>368</v>
      </c>
      <c r="S68" s="546"/>
    </row>
    <row r="69" spans="1:19" s="208" customFormat="1" x14ac:dyDescent="0.25">
      <c r="A69" s="208" t="s">
        <v>32</v>
      </c>
      <c r="B69" s="215" t="s">
        <v>321</v>
      </c>
      <c r="C69" s="208" t="s">
        <v>182</v>
      </c>
      <c r="Q69" s="761"/>
      <c r="S69" s="579"/>
    </row>
    <row r="70" spans="1:19" s="208" customFormat="1" x14ac:dyDescent="0.25">
      <c r="A70" s="208" t="s">
        <v>43</v>
      </c>
      <c r="B70" s="215"/>
      <c r="C70" s="208">
        <v>0</v>
      </c>
      <c r="P70" s="208">
        <f>SUM(C70:O70)</f>
        <v>0</v>
      </c>
      <c r="Q70" s="762"/>
      <c r="S70" s="579"/>
    </row>
    <row r="71" spans="1:19" s="208" customFormat="1" x14ac:dyDescent="0.25">
      <c r="A71" s="208" t="s">
        <v>44</v>
      </c>
      <c r="B71" s="215"/>
      <c r="C71" s="208">
        <v>0</v>
      </c>
      <c r="P71" s="208">
        <f>SUM(C71:O71)</f>
        <v>0</v>
      </c>
      <c r="Q71" s="762"/>
      <c r="S71" s="579"/>
    </row>
    <row r="72" spans="1:19" s="208" customFormat="1" x14ac:dyDescent="0.25">
      <c r="A72" s="208" t="s">
        <v>130</v>
      </c>
      <c r="B72" s="215"/>
      <c r="Q72" s="762"/>
      <c r="S72" s="579"/>
    </row>
    <row r="73" spans="1:19" s="208" customFormat="1" x14ac:dyDescent="0.25">
      <c r="A73" s="208" t="s">
        <v>85</v>
      </c>
      <c r="B73" s="215"/>
      <c r="Q73" s="763"/>
      <c r="S73" s="579"/>
    </row>
    <row r="74" spans="1:19" s="70" customFormat="1" x14ac:dyDescent="0.25">
      <c r="B74" s="215"/>
      <c r="S74" s="546"/>
    </row>
    <row r="75" spans="1:19" s="211" customFormat="1" x14ac:dyDescent="0.25">
      <c r="A75" s="211" t="s">
        <v>32</v>
      </c>
      <c r="B75" s="215" t="s">
        <v>332</v>
      </c>
      <c r="C75" s="211">
        <v>5</v>
      </c>
      <c r="D75" s="211">
        <v>6</v>
      </c>
      <c r="E75" s="211">
        <v>6</v>
      </c>
      <c r="F75" s="211">
        <v>4</v>
      </c>
      <c r="G75" s="211">
        <v>3</v>
      </c>
      <c r="H75" s="211">
        <v>2</v>
      </c>
      <c r="I75" s="211">
        <v>4</v>
      </c>
      <c r="J75" s="211">
        <v>4</v>
      </c>
      <c r="K75" s="211">
        <v>2</v>
      </c>
      <c r="L75" s="211">
        <v>7</v>
      </c>
      <c r="M75" s="211">
        <v>6</v>
      </c>
      <c r="N75" s="211">
        <v>6</v>
      </c>
      <c r="O75" s="211">
        <v>6</v>
      </c>
      <c r="P75" s="211">
        <f>SUM(C75:O75)</f>
        <v>61</v>
      </c>
      <c r="Q75" s="755">
        <v>60</v>
      </c>
      <c r="S75" s="550"/>
    </row>
    <row r="76" spans="1:19" s="211" customFormat="1" x14ac:dyDescent="0.25">
      <c r="A76" s="211" t="s">
        <v>43</v>
      </c>
      <c r="B76" s="215"/>
      <c r="C76" s="211">
        <v>6</v>
      </c>
      <c r="D76" s="211">
        <v>7</v>
      </c>
      <c r="E76" s="211">
        <v>8</v>
      </c>
      <c r="F76" s="211">
        <v>5</v>
      </c>
      <c r="G76" s="211">
        <v>5</v>
      </c>
      <c r="H76" s="211">
        <v>3</v>
      </c>
      <c r="I76" s="211">
        <v>5</v>
      </c>
      <c r="J76" s="211">
        <v>3</v>
      </c>
      <c r="K76" s="211">
        <v>0</v>
      </c>
      <c r="L76" s="211">
        <v>10</v>
      </c>
      <c r="M76" s="211">
        <v>0</v>
      </c>
      <c r="N76" s="211">
        <v>0</v>
      </c>
      <c r="O76" s="211">
        <v>9</v>
      </c>
      <c r="P76" s="211">
        <f>SUM(C76:O76)</f>
        <v>61</v>
      </c>
      <c r="Q76" s="756"/>
      <c r="S76" s="550"/>
    </row>
    <row r="77" spans="1:19" s="211" customFormat="1" x14ac:dyDescent="0.25">
      <c r="A77" s="211" t="s">
        <v>44</v>
      </c>
      <c r="B77" s="215"/>
      <c r="C77" s="211">
        <v>6</v>
      </c>
      <c r="D77" s="211">
        <v>9</v>
      </c>
      <c r="E77" s="211">
        <v>7</v>
      </c>
      <c r="F77" s="211">
        <v>5</v>
      </c>
      <c r="G77" s="211">
        <v>3</v>
      </c>
      <c r="H77" s="211">
        <v>2</v>
      </c>
      <c r="I77" s="211">
        <v>5</v>
      </c>
      <c r="J77" s="211">
        <v>3</v>
      </c>
      <c r="K77" s="211">
        <v>0</v>
      </c>
      <c r="L77" s="211">
        <v>9</v>
      </c>
      <c r="P77" s="211">
        <f>SUM(C77:O77)</f>
        <v>49</v>
      </c>
      <c r="Q77" s="756"/>
      <c r="S77" s="550"/>
    </row>
    <row r="78" spans="1:19" s="211" customFormat="1" x14ac:dyDescent="0.25">
      <c r="A78" s="211" t="s">
        <v>130</v>
      </c>
      <c r="B78" s="215"/>
      <c r="C78" s="211">
        <v>5</v>
      </c>
      <c r="D78" s="211">
        <v>7</v>
      </c>
      <c r="E78" s="211">
        <v>7</v>
      </c>
      <c r="F78" s="211">
        <v>4</v>
      </c>
      <c r="G78" s="211">
        <v>5</v>
      </c>
      <c r="H78" s="211">
        <v>3</v>
      </c>
      <c r="I78" s="211">
        <v>5</v>
      </c>
      <c r="J78" s="211">
        <v>4</v>
      </c>
      <c r="K78" s="211">
        <v>5</v>
      </c>
      <c r="L78" s="211">
        <v>9</v>
      </c>
      <c r="M78" s="211">
        <v>8</v>
      </c>
      <c r="N78" s="211">
        <v>0</v>
      </c>
      <c r="O78" s="211">
        <v>7</v>
      </c>
      <c r="P78" s="211">
        <f>SUM(C78:O78)</f>
        <v>69</v>
      </c>
      <c r="Q78" s="756"/>
      <c r="S78" s="550"/>
    </row>
    <row r="79" spans="1:19" s="211" customFormat="1" x14ac:dyDescent="0.25">
      <c r="A79" s="211" t="s">
        <v>85</v>
      </c>
      <c r="B79" s="215"/>
      <c r="Q79" s="757"/>
      <c r="S79" s="550"/>
    </row>
    <row r="80" spans="1:19" s="70" customFormat="1" x14ac:dyDescent="0.25">
      <c r="B80" s="215"/>
      <c r="P80" s="70">
        <f>SUM(P75:P79)</f>
        <v>240</v>
      </c>
      <c r="S80" s="546"/>
    </row>
    <row r="81" spans="1:19" s="155" customFormat="1" x14ac:dyDescent="0.25">
      <c r="A81" s="155" t="s">
        <v>32</v>
      </c>
      <c r="B81" s="215" t="s">
        <v>304</v>
      </c>
      <c r="C81" s="155">
        <v>6</v>
      </c>
      <c r="D81" s="155">
        <v>7</v>
      </c>
      <c r="E81" s="155">
        <v>6</v>
      </c>
      <c r="F81" s="155">
        <v>3</v>
      </c>
      <c r="G81" s="155">
        <v>3</v>
      </c>
      <c r="H81" s="155">
        <v>2</v>
      </c>
      <c r="I81" s="155">
        <v>4</v>
      </c>
      <c r="J81" s="155">
        <v>4</v>
      </c>
      <c r="K81" s="155">
        <v>4</v>
      </c>
      <c r="L81" s="155">
        <v>6</v>
      </c>
      <c r="M81" s="155">
        <v>7</v>
      </c>
      <c r="N81" s="155">
        <v>6</v>
      </c>
      <c r="O81" s="155">
        <v>6</v>
      </c>
      <c r="P81" s="155">
        <f>SUM(C81:O81)</f>
        <v>64</v>
      </c>
      <c r="Q81" s="758">
        <v>58.5</v>
      </c>
      <c r="S81" s="573"/>
    </row>
    <row r="82" spans="1:19" s="155" customFormat="1" x14ac:dyDescent="0.25">
      <c r="A82" s="155" t="s">
        <v>43</v>
      </c>
      <c r="B82" s="215"/>
      <c r="C82" s="155">
        <v>7</v>
      </c>
      <c r="D82" s="155">
        <v>8</v>
      </c>
      <c r="E82" s="155">
        <v>7</v>
      </c>
      <c r="F82" s="155">
        <v>3</v>
      </c>
      <c r="G82" s="155">
        <v>4</v>
      </c>
      <c r="H82" s="155">
        <v>2</v>
      </c>
      <c r="I82" s="155">
        <v>5</v>
      </c>
      <c r="J82" s="155">
        <v>4</v>
      </c>
      <c r="K82" s="155">
        <v>0</v>
      </c>
      <c r="L82" s="155">
        <v>8</v>
      </c>
      <c r="M82" s="155">
        <v>0</v>
      </c>
      <c r="N82" s="155">
        <v>0</v>
      </c>
      <c r="O82" s="155">
        <v>8</v>
      </c>
      <c r="P82" s="155">
        <f>SUM(C82:O82)</f>
        <v>56</v>
      </c>
      <c r="Q82" s="759"/>
      <c r="S82" s="573"/>
    </row>
    <row r="83" spans="1:19" s="155" customFormat="1" x14ac:dyDescent="0.25">
      <c r="A83" s="155" t="s">
        <v>44</v>
      </c>
      <c r="B83" s="215"/>
      <c r="C83" s="155">
        <v>6</v>
      </c>
      <c r="D83" s="155">
        <v>7</v>
      </c>
      <c r="E83" s="155">
        <v>7</v>
      </c>
      <c r="F83" s="155">
        <v>4</v>
      </c>
      <c r="G83" s="155">
        <v>2</v>
      </c>
      <c r="H83" s="155">
        <v>2</v>
      </c>
      <c r="I83" s="155">
        <v>4</v>
      </c>
      <c r="J83" s="155">
        <v>3</v>
      </c>
      <c r="K83" s="155">
        <v>0</v>
      </c>
      <c r="L83" s="155">
        <v>7</v>
      </c>
      <c r="P83" s="155">
        <f>SUM(C83:O83)</f>
        <v>42</v>
      </c>
      <c r="Q83" s="759"/>
      <c r="S83" s="573"/>
    </row>
    <row r="84" spans="1:19" s="155" customFormat="1" x14ac:dyDescent="0.25">
      <c r="A84" s="155" t="s">
        <v>130</v>
      </c>
      <c r="B84" s="215"/>
      <c r="C84" s="155">
        <v>7</v>
      </c>
      <c r="D84" s="155">
        <v>8</v>
      </c>
      <c r="E84" s="155">
        <v>8</v>
      </c>
      <c r="F84" s="155">
        <v>4</v>
      </c>
      <c r="G84" s="155">
        <v>4</v>
      </c>
      <c r="H84" s="155">
        <v>3</v>
      </c>
      <c r="I84" s="155">
        <v>5</v>
      </c>
      <c r="J84" s="155">
        <v>4</v>
      </c>
      <c r="K84" s="155">
        <v>4</v>
      </c>
      <c r="L84" s="155">
        <v>7</v>
      </c>
      <c r="M84" s="155">
        <v>9</v>
      </c>
      <c r="N84" s="155">
        <v>0</v>
      </c>
      <c r="O84" s="155">
        <v>9</v>
      </c>
      <c r="P84" s="155">
        <f>SUM(C84:O84)</f>
        <v>72</v>
      </c>
      <c r="Q84" s="759"/>
      <c r="S84" s="573"/>
    </row>
    <row r="85" spans="1:19" s="155" customFormat="1" x14ac:dyDescent="0.25">
      <c r="A85" s="155" t="s">
        <v>85</v>
      </c>
      <c r="B85" s="215"/>
      <c r="Q85" s="760"/>
      <c r="S85" s="573"/>
    </row>
    <row r="86" spans="1:19" s="70" customFormat="1" x14ac:dyDescent="0.25">
      <c r="B86" s="215"/>
      <c r="P86" s="70">
        <f>SUM(P81:P85)</f>
        <v>234</v>
      </c>
      <c r="S86" s="546"/>
    </row>
    <row r="87" spans="1:19" s="29" customFormat="1" x14ac:dyDescent="0.25">
      <c r="A87" s="29" t="s">
        <v>32</v>
      </c>
      <c r="B87" s="215" t="s">
        <v>333</v>
      </c>
      <c r="C87" s="29">
        <v>9</v>
      </c>
      <c r="D87" s="29">
        <v>10</v>
      </c>
      <c r="E87" s="29">
        <v>8</v>
      </c>
      <c r="F87" s="29">
        <v>5</v>
      </c>
      <c r="G87" s="29">
        <v>5</v>
      </c>
      <c r="H87" s="29">
        <v>5</v>
      </c>
      <c r="I87" s="29">
        <v>5</v>
      </c>
      <c r="J87" s="29">
        <v>5</v>
      </c>
      <c r="K87" s="29">
        <v>4</v>
      </c>
      <c r="L87" s="29">
        <v>10</v>
      </c>
      <c r="M87" s="29">
        <v>10</v>
      </c>
      <c r="N87" s="29">
        <v>10</v>
      </c>
      <c r="O87" s="29">
        <v>10</v>
      </c>
      <c r="P87" s="29">
        <f>SUM(C87:O87)</f>
        <v>96</v>
      </c>
      <c r="Q87" s="752">
        <v>80.2</v>
      </c>
      <c r="S87" s="560"/>
    </row>
    <row r="88" spans="1:19" s="29" customFormat="1" x14ac:dyDescent="0.25">
      <c r="A88" s="29" t="s">
        <v>43</v>
      </c>
      <c r="B88" s="215"/>
      <c r="C88" s="29">
        <v>7</v>
      </c>
      <c r="D88" s="29">
        <v>8</v>
      </c>
      <c r="E88" s="29">
        <v>6</v>
      </c>
      <c r="F88" s="29">
        <v>4</v>
      </c>
      <c r="G88" s="29">
        <v>5</v>
      </c>
      <c r="H88" s="29">
        <v>3</v>
      </c>
      <c r="I88" s="29">
        <v>5</v>
      </c>
      <c r="J88" s="29">
        <v>5</v>
      </c>
      <c r="K88" s="29">
        <v>0</v>
      </c>
      <c r="L88" s="29">
        <v>10</v>
      </c>
      <c r="M88" s="29">
        <v>0</v>
      </c>
      <c r="N88" s="29">
        <v>0</v>
      </c>
      <c r="O88" s="29">
        <v>10</v>
      </c>
      <c r="P88" s="29">
        <f>SUM(C88:O88)</f>
        <v>63</v>
      </c>
      <c r="Q88" s="753"/>
      <c r="S88" s="560"/>
    </row>
    <row r="89" spans="1:19" s="29" customFormat="1" x14ac:dyDescent="0.25">
      <c r="A89" s="29" t="s">
        <v>44</v>
      </c>
      <c r="B89" s="215"/>
      <c r="C89" s="29">
        <v>9</v>
      </c>
      <c r="D89" s="29">
        <v>8</v>
      </c>
      <c r="E89" s="29">
        <v>8</v>
      </c>
      <c r="F89" s="29">
        <v>4</v>
      </c>
      <c r="G89" s="29">
        <v>4</v>
      </c>
      <c r="H89" s="29">
        <v>5</v>
      </c>
      <c r="I89" s="29">
        <v>5</v>
      </c>
      <c r="J89" s="29">
        <v>5</v>
      </c>
      <c r="L89" s="29">
        <v>0</v>
      </c>
      <c r="M89" s="29">
        <v>10</v>
      </c>
      <c r="P89" s="29">
        <f>SUM(C89:O89)</f>
        <v>58</v>
      </c>
      <c r="Q89" s="753"/>
      <c r="S89" s="560"/>
    </row>
    <row r="90" spans="1:19" s="29" customFormat="1" x14ac:dyDescent="0.25">
      <c r="A90" s="29" t="s">
        <v>130</v>
      </c>
      <c r="B90" s="215"/>
      <c r="C90" s="29">
        <v>10</v>
      </c>
      <c r="D90" s="29">
        <v>9</v>
      </c>
      <c r="E90" s="29">
        <v>8</v>
      </c>
      <c r="F90" s="29">
        <v>5</v>
      </c>
      <c r="G90" s="29">
        <v>5</v>
      </c>
      <c r="H90" s="29">
        <v>5</v>
      </c>
      <c r="I90" s="29">
        <v>5</v>
      </c>
      <c r="J90" s="29">
        <v>5</v>
      </c>
      <c r="K90" s="29">
        <v>4</v>
      </c>
      <c r="L90" s="29">
        <v>9</v>
      </c>
      <c r="M90" s="29">
        <v>10</v>
      </c>
      <c r="N90" s="29">
        <v>0</v>
      </c>
      <c r="O90" s="29">
        <v>9</v>
      </c>
      <c r="P90" s="29">
        <f>SUM(C90:O90)</f>
        <v>84</v>
      </c>
      <c r="Q90" s="753"/>
      <c r="S90" s="599">
        <v>1</v>
      </c>
    </row>
    <row r="91" spans="1:19" s="29" customFormat="1" x14ac:dyDescent="0.25">
      <c r="A91" s="29" t="s">
        <v>85</v>
      </c>
      <c r="B91" s="215"/>
      <c r="C91" s="29">
        <v>10</v>
      </c>
      <c r="D91" s="29">
        <v>10</v>
      </c>
      <c r="E91" s="29">
        <v>10</v>
      </c>
      <c r="F91" s="29">
        <v>5</v>
      </c>
      <c r="G91" s="29">
        <v>5</v>
      </c>
      <c r="H91" s="29">
        <v>5</v>
      </c>
      <c r="I91" s="29">
        <v>5</v>
      </c>
      <c r="J91" s="29">
        <v>5</v>
      </c>
      <c r="K91" s="29">
        <v>5</v>
      </c>
      <c r="L91" s="29">
        <v>10</v>
      </c>
      <c r="M91" s="29">
        <v>10</v>
      </c>
      <c r="N91" s="29">
        <v>10</v>
      </c>
      <c r="O91" s="29">
        <v>10</v>
      </c>
      <c r="P91" s="29">
        <f>SUM(C91:O91)</f>
        <v>100</v>
      </c>
      <c r="Q91" s="754"/>
      <c r="S91" s="560"/>
    </row>
    <row r="92" spans="1:19" s="70" customFormat="1" x14ac:dyDescent="0.25">
      <c r="B92" s="215"/>
      <c r="P92" s="70">
        <f>SUM(P87:P91)</f>
        <v>401</v>
      </c>
      <c r="S92" s="546"/>
    </row>
    <row r="93" spans="1:19" s="120" customFormat="1" x14ac:dyDescent="0.25">
      <c r="A93" s="120" t="s">
        <v>32</v>
      </c>
      <c r="B93" s="215" t="s">
        <v>316</v>
      </c>
      <c r="C93" s="120">
        <v>7</v>
      </c>
      <c r="D93" s="120">
        <v>7</v>
      </c>
      <c r="E93" s="120">
        <v>6</v>
      </c>
      <c r="F93" s="120">
        <v>4</v>
      </c>
      <c r="G93" s="120">
        <v>4</v>
      </c>
      <c r="H93" s="120">
        <v>3</v>
      </c>
      <c r="I93" s="120">
        <v>5</v>
      </c>
      <c r="J93" s="120">
        <v>5</v>
      </c>
      <c r="K93" s="120">
        <v>5</v>
      </c>
      <c r="L93" s="120">
        <v>10</v>
      </c>
      <c r="M93" s="120">
        <v>7</v>
      </c>
      <c r="N93" s="120">
        <v>9</v>
      </c>
      <c r="O93" s="120">
        <v>7</v>
      </c>
      <c r="P93" s="120">
        <f>SUM(C93:O93)</f>
        <v>79</v>
      </c>
      <c r="Q93" s="734">
        <v>69.2</v>
      </c>
      <c r="S93" s="553"/>
    </row>
    <row r="94" spans="1:19" s="120" customFormat="1" x14ac:dyDescent="0.25">
      <c r="A94" s="120" t="s">
        <v>43</v>
      </c>
      <c r="B94" s="215"/>
      <c r="C94" s="120">
        <v>7</v>
      </c>
      <c r="D94" s="120">
        <v>9</v>
      </c>
      <c r="E94" s="120">
        <v>7</v>
      </c>
      <c r="F94" s="120">
        <v>3</v>
      </c>
      <c r="G94" s="120">
        <v>4</v>
      </c>
      <c r="H94" s="120">
        <v>3</v>
      </c>
      <c r="I94" s="120">
        <v>5</v>
      </c>
      <c r="J94" s="120">
        <v>4</v>
      </c>
      <c r="K94" s="120">
        <v>0</v>
      </c>
      <c r="L94" s="120">
        <v>10</v>
      </c>
      <c r="M94" s="120">
        <v>0</v>
      </c>
      <c r="N94" s="120">
        <v>0</v>
      </c>
      <c r="O94" s="120">
        <v>9</v>
      </c>
      <c r="P94" s="120">
        <f>SUM(C94:O94)</f>
        <v>61</v>
      </c>
      <c r="Q94" s="735"/>
      <c r="S94" s="553"/>
    </row>
    <row r="95" spans="1:19" s="120" customFormat="1" x14ac:dyDescent="0.25">
      <c r="A95" s="120" t="s">
        <v>44</v>
      </c>
      <c r="B95" s="215"/>
      <c r="C95" s="120">
        <v>7</v>
      </c>
      <c r="D95" s="120">
        <v>8</v>
      </c>
      <c r="E95" s="120">
        <v>7</v>
      </c>
      <c r="F95" s="120">
        <v>4</v>
      </c>
      <c r="G95" s="120">
        <v>3</v>
      </c>
      <c r="H95" s="120">
        <v>3</v>
      </c>
      <c r="I95" s="120">
        <v>4</v>
      </c>
      <c r="J95" s="120">
        <v>4</v>
      </c>
      <c r="K95" s="120">
        <v>0</v>
      </c>
      <c r="L95" s="120">
        <v>9</v>
      </c>
      <c r="P95" s="120">
        <f>SUM(C95:O95)</f>
        <v>49</v>
      </c>
      <c r="Q95" s="735"/>
      <c r="S95" s="553"/>
    </row>
    <row r="96" spans="1:19" s="120" customFormat="1" x14ac:dyDescent="0.25">
      <c r="A96" s="120" t="s">
        <v>130</v>
      </c>
      <c r="B96" s="215"/>
      <c r="C96" s="120">
        <v>7</v>
      </c>
      <c r="D96" s="120">
        <v>9</v>
      </c>
      <c r="E96" s="120">
        <v>9</v>
      </c>
      <c r="F96" s="120">
        <v>5</v>
      </c>
      <c r="G96" s="120">
        <v>4</v>
      </c>
      <c r="H96" s="120">
        <v>3</v>
      </c>
      <c r="I96" s="120">
        <v>5</v>
      </c>
      <c r="J96" s="120">
        <v>5</v>
      </c>
      <c r="K96" s="120">
        <v>5</v>
      </c>
      <c r="L96" s="120">
        <v>10</v>
      </c>
      <c r="M96" s="120">
        <v>8</v>
      </c>
      <c r="N96" s="120">
        <v>0</v>
      </c>
      <c r="O96" s="120">
        <v>8</v>
      </c>
      <c r="P96" s="120">
        <f>SUM(C96:O96)</f>
        <v>78</v>
      </c>
      <c r="Q96" s="735"/>
      <c r="S96" s="553"/>
    </row>
    <row r="97" spans="1:19" s="120" customFormat="1" x14ac:dyDescent="0.25">
      <c r="A97" s="120" t="s">
        <v>85</v>
      </c>
      <c r="B97" s="215"/>
      <c r="C97" s="120">
        <v>7</v>
      </c>
      <c r="D97" s="120">
        <v>7</v>
      </c>
      <c r="E97" s="120">
        <v>6</v>
      </c>
      <c r="F97" s="120">
        <v>4</v>
      </c>
      <c r="G97" s="120">
        <v>4</v>
      </c>
      <c r="H97" s="120">
        <v>3</v>
      </c>
      <c r="I97" s="120">
        <v>5</v>
      </c>
      <c r="J97" s="120">
        <v>5</v>
      </c>
      <c r="K97" s="120">
        <v>5</v>
      </c>
      <c r="L97" s="120">
        <v>10</v>
      </c>
      <c r="M97" s="120">
        <v>7</v>
      </c>
      <c r="N97" s="120">
        <v>9</v>
      </c>
      <c r="O97" s="120">
        <v>7</v>
      </c>
      <c r="P97" s="120">
        <f>SUM(C97:O97)</f>
        <v>79</v>
      </c>
      <c r="Q97" s="736"/>
      <c r="S97" s="553"/>
    </row>
    <row r="98" spans="1:19" s="70" customFormat="1" x14ac:dyDescent="0.25">
      <c r="B98" s="215"/>
      <c r="P98" s="70">
        <f>SUM(P93:P97)</f>
        <v>346</v>
      </c>
      <c r="S98" s="546"/>
    </row>
    <row r="99" spans="1:19" s="70" customFormat="1" x14ac:dyDescent="0.25">
      <c r="B99" s="215"/>
      <c r="S99" s="546"/>
    </row>
    <row r="100" spans="1:19" s="70" customFormat="1" x14ac:dyDescent="0.25">
      <c r="B100" s="215"/>
      <c r="S100" s="546"/>
    </row>
    <row r="101" spans="1:19" s="70" customFormat="1" x14ac:dyDescent="0.25">
      <c r="B101" s="215"/>
      <c r="S101" s="546"/>
    </row>
    <row r="102" spans="1:19" s="70" customFormat="1" x14ac:dyDescent="0.25">
      <c r="B102" s="215"/>
      <c r="S102" s="546"/>
    </row>
  </sheetData>
  <mergeCells count="17">
    <mergeCell ref="Q20:Q24"/>
    <mergeCell ref="Q14:Q18"/>
    <mergeCell ref="Q8:Q12"/>
    <mergeCell ref="F3:H3"/>
    <mergeCell ref="I3:K3"/>
    <mergeCell ref="Q93:Q97"/>
    <mergeCell ref="Q87:Q91"/>
    <mergeCell ref="Q75:Q79"/>
    <mergeCell ref="Q81:Q85"/>
    <mergeCell ref="Q69:Q73"/>
    <mergeCell ref="Q33:Q36"/>
    <mergeCell ref="Q27:Q31"/>
    <mergeCell ref="Q63:Q67"/>
    <mergeCell ref="Q57:Q61"/>
    <mergeCell ref="Q51:Q55"/>
    <mergeCell ref="Q45:Q49"/>
    <mergeCell ref="Q39:Q4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30"/>
  <sheetViews>
    <sheetView workbookViewId="0">
      <selection activeCell="A5" sqref="A5"/>
    </sheetView>
  </sheetViews>
  <sheetFormatPr defaultRowHeight="15" x14ac:dyDescent="0.25"/>
  <cols>
    <col min="1" max="1" width="13" customWidth="1"/>
    <col min="2" max="2" width="25.42578125" customWidth="1"/>
    <col min="3" max="3" width="6.42578125" style="286" customWidth="1"/>
    <col min="4" max="27" width="6.42578125" customWidth="1"/>
    <col min="30" max="30" width="8.85546875" style="545"/>
  </cols>
  <sheetData>
    <row r="2" spans="1:30" ht="30" x14ac:dyDescent="0.4">
      <c r="C2" s="583" t="s">
        <v>183</v>
      </c>
    </row>
    <row r="4" spans="1:30" ht="89.25" x14ac:dyDescent="0.25">
      <c r="B4" s="234" t="s">
        <v>184</v>
      </c>
      <c r="C4" s="533" t="s">
        <v>185</v>
      </c>
      <c r="D4" s="234" t="s">
        <v>186</v>
      </c>
      <c r="E4" s="234" t="s">
        <v>37</v>
      </c>
      <c r="F4" s="234" t="s">
        <v>187</v>
      </c>
      <c r="G4" s="770" t="s">
        <v>188</v>
      </c>
      <c r="H4" s="770"/>
      <c r="I4" s="770"/>
      <c r="J4" s="234" t="s">
        <v>189</v>
      </c>
      <c r="K4" s="770" t="s">
        <v>144</v>
      </c>
      <c r="L4" s="770"/>
      <c r="M4" s="770"/>
      <c r="N4" s="234" t="s">
        <v>190</v>
      </c>
      <c r="O4" s="234" t="s">
        <v>59</v>
      </c>
      <c r="P4" s="234" t="s">
        <v>191</v>
      </c>
      <c r="Q4" s="770" t="s">
        <v>192</v>
      </c>
      <c r="R4" s="770"/>
      <c r="S4" s="770" t="s">
        <v>61</v>
      </c>
      <c r="T4" s="770"/>
      <c r="U4" s="770"/>
      <c r="V4" s="234" t="s">
        <v>193</v>
      </c>
      <c r="W4" s="234" t="s">
        <v>194</v>
      </c>
      <c r="X4" s="234" t="s">
        <v>195</v>
      </c>
      <c r="Y4" s="234" t="s">
        <v>196</v>
      </c>
      <c r="Z4" s="234" t="s">
        <v>10</v>
      </c>
      <c r="AA4" s="234" t="s">
        <v>174</v>
      </c>
      <c r="AB4" s="241" t="s">
        <v>309</v>
      </c>
      <c r="AC4" s="241" t="s">
        <v>34</v>
      </c>
      <c r="AD4" s="584" t="s">
        <v>294</v>
      </c>
    </row>
    <row r="5" spans="1:30" ht="89.25" x14ac:dyDescent="0.25">
      <c r="B5" s="233"/>
      <c r="C5" s="236"/>
      <c r="D5" s="233"/>
      <c r="E5" s="233"/>
      <c r="F5" s="233"/>
      <c r="G5" s="234" t="s">
        <v>13</v>
      </c>
      <c r="H5" s="234" t="s">
        <v>69</v>
      </c>
      <c r="I5" s="234" t="s">
        <v>197</v>
      </c>
      <c r="J5" s="234"/>
      <c r="K5" s="234" t="s">
        <v>198</v>
      </c>
      <c r="L5" s="234" t="s">
        <v>199</v>
      </c>
      <c r="M5" s="234" t="s">
        <v>200</v>
      </c>
      <c r="N5" s="234"/>
      <c r="O5" s="234"/>
      <c r="P5" s="234"/>
      <c r="Q5" s="234" t="s">
        <v>201</v>
      </c>
      <c r="R5" s="234" t="s">
        <v>202</v>
      </c>
      <c r="S5" s="234" t="s">
        <v>75</v>
      </c>
      <c r="T5" s="234" t="s">
        <v>149</v>
      </c>
      <c r="U5" s="234" t="s">
        <v>4</v>
      </c>
      <c r="V5" s="233"/>
      <c r="W5" s="233"/>
      <c r="X5" s="233"/>
      <c r="Y5" s="233"/>
      <c r="Z5" s="233"/>
      <c r="AA5" s="233"/>
    </row>
    <row r="6" spans="1:30" x14ac:dyDescent="0.25">
      <c r="B6" s="771" t="s">
        <v>203</v>
      </c>
      <c r="C6" s="772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AA6">
        <v>155</v>
      </c>
    </row>
    <row r="7" spans="1:30" x14ac:dyDescent="0.25">
      <c r="A7" s="70" t="s">
        <v>32</v>
      </c>
      <c r="B7" s="236" t="s">
        <v>292</v>
      </c>
      <c r="C7" s="236">
        <v>10</v>
      </c>
      <c r="D7" s="236">
        <v>5</v>
      </c>
      <c r="E7" s="236">
        <v>5</v>
      </c>
      <c r="F7" s="236">
        <v>5</v>
      </c>
      <c r="G7" s="236">
        <v>5</v>
      </c>
      <c r="H7" s="236">
        <v>5</v>
      </c>
      <c r="I7" s="236">
        <v>5</v>
      </c>
      <c r="J7" s="236">
        <v>5</v>
      </c>
      <c r="K7" s="236">
        <v>5</v>
      </c>
      <c r="L7" s="236">
        <v>4</v>
      </c>
      <c r="M7" s="236">
        <v>5</v>
      </c>
      <c r="N7" s="236">
        <v>4</v>
      </c>
      <c r="O7" s="236">
        <v>5</v>
      </c>
      <c r="P7" s="236">
        <v>5</v>
      </c>
      <c r="Q7" s="236">
        <v>5</v>
      </c>
      <c r="R7" s="236">
        <v>5</v>
      </c>
      <c r="S7" s="236">
        <v>5</v>
      </c>
      <c r="T7" s="236">
        <v>5</v>
      </c>
      <c r="U7" s="236">
        <v>5</v>
      </c>
      <c r="V7" s="236">
        <v>19</v>
      </c>
      <c r="W7" s="236">
        <v>20</v>
      </c>
      <c r="X7" s="236">
        <v>10</v>
      </c>
      <c r="Y7" s="236">
        <v>5</v>
      </c>
      <c r="Z7" s="70"/>
      <c r="AA7" s="70">
        <f>SUM(C7:Z7)</f>
        <v>152</v>
      </c>
      <c r="AB7" s="773">
        <v>139.25</v>
      </c>
    </row>
    <row r="8" spans="1:30" x14ac:dyDescent="0.25">
      <c r="A8" s="70" t="s">
        <v>30</v>
      </c>
      <c r="B8" s="70"/>
      <c r="C8" s="237">
        <v>9</v>
      </c>
      <c r="D8" s="237">
        <v>5</v>
      </c>
      <c r="E8" s="237">
        <v>4</v>
      </c>
      <c r="F8" s="237">
        <v>4</v>
      </c>
      <c r="G8" s="237">
        <v>4</v>
      </c>
      <c r="H8" s="237">
        <v>4</v>
      </c>
      <c r="I8" s="237">
        <v>4</v>
      </c>
      <c r="J8" s="237">
        <v>5</v>
      </c>
      <c r="K8" s="237">
        <v>4</v>
      </c>
      <c r="L8" s="237">
        <v>4</v>
      </c>
      <c r="M8" s="237">
        <v>5</v>
      </c>
      <c r="N8" s="237">
        <v>3</v>
      </c>
      <c r="O8" s="237">
        <v>5</v>
      </c>
      <c r="P8" s="237">
        <v>5</v>
      </c>
      <c r="Q8" s="237">
        <v>5</v>
      </c>
      <c r="R8" s="237">
        <v>5</v>
      </c>
      <c r="S8" s="237">
        <v>4</v>
      </c>
      <c r="T8" s="237">
        <v>5</v>
      </c>
      <c r="U8" s="237">
        <v>4</v>
      </c>
      <c r="V8" s="237">
        <v>17</v>
      </c>
      <c r="W8" s="237">
        <v>16</v>
      </c>
      <c r="X8" s="237">
        <v>8</v>
      </c>
      <c r="Y8" s="237">
        <v>5</v>
      </c>
      <c r="Z8" s="237"/>
      <c r="AA8" s="70">
        <f>SUM(C8:Z8)</f>
        <v>134</v>
      </c>
      <c r="AB8" s="774"/>
      <c r="AD8" s="545">
        <v>1</v>
      </c>
    </row>
    <row r="9" spans="1:30" x14ac:dyDescent="0.25">
      <c r="A9" s="70" t="s">
        <v>85</v>
      </c>
      <c r="B9" s="70"/>
      <c r="C9" s="534">
        <v>10</v>
      </c>
      <c r="D9" s="70">
        <v>5</v>
      </c>
      <c r="E9" s="70">
        <v>5</v>
      </c>
      <c r="F9" s="70">
        <v>4</v>
      </c>
      <c r="G9" s="70">
        <v>5</v>
      </c>
      <c r="H9" s="70">
        <v>5</v>
      </c>
      <c r="I9" s="70">
        <v>5</v>
      </c>
      <c r="J9" s="70">
        <v>5</v>
      </c>
      <c r="K9" s="70">
        <v>5</v>
      </c>
      <c r="L9" s="70">
        <v>4</v>
      </c>
      <c r="M9" s="70">
        <v>5</v>
      </c>
      <c r="N9" s="70">
        <v>4</v>
      </c>
      <c r="O9" s="70">
        <v>5</v>
      </c>
      <c r="P9" s="70">
        <v>5</v>
      </c>
      <c r="Q9" s="70">
        <v>5</v>
      </c>
      <c r="R9" s="70">
        <v>5</v>
      </c>
      <c r="S9" s="70">
        <v>5</v>
      </c>
      <c r="T9" s="70">
        <v>5</v>
      </c>
      <c r="U9" s="70">
        <v>5</v>
      </c>
      <c r="V9" s="70">
        <v>16</v>
      </c>
      <c r="W9" s="70">
        <v>20</v>
      </c>
      <c r="X9" s="70">
        <v>10</v>
      </c>
      <c r="Y9" s="70">
        <v>5</v>
      </c>
      <c r="Z9" s="70"/>
      <c r="AA9" s="70">
        <f>SUM(C9:Z9)</f>
        <v>148</v>
      </c>
      <c r="AB9" s="774"/>
    </row>
    <row r="10" spans="1:30" x14ac:dyDescent="0.25">
      <c r="A10" s="70" t="s">
        <v>87</v>
      </c>
      <c r="B10" s="70"/>
      <c r="C10" s="240">
        <v>8</v>
      </c>
      <c r="D10" s="240">
        <v>3</v>
      </c>
      <c r="E10" s="240">
        <v>4</v>
      </c>
      <c r="F10" s="240">
        <v>4</v>
      </c>
      <c r="G10" s="240">
        <v>4</v>
      </c>
      <c r="H10" s="240">
        <v>4</v>
      </c>
      <c r="I10" s="240">
        <v>5</v>
      </c>
      <c r="J10" s="240">
        <v>5</v>
      </c>
      <c r="K10" s="240">
        <v>4</v>
      </c>
      <c r="L10" s="240">
        <v>3</v>
      </c>
      <c r="M10" s="240">
        <v>4</v>
      </c>
      <c r="N10" s="240">
        <v>3</v>
      </c>
      <c r="O10" s="240">
        <v>4</v>
      </c>
      <c r="P10" s="240">
        <v>4</v>
      </c>
      <c r="Q10" s="240">
        <v>4</v>
      </c>
      <c r="R10" s="240">
        <v>4</v>
      </c>
      <c r="S10" s="240">
        <v>4</v>
      </c>
      <c r="T10" s="240">
        <v>4</v>
      </c>
      <c r="U10" s="240">
        <v>4</v>
      </c>
      <c r="V10" s="240">
        <v>16</v>
      </c>
      <c r="W10" s="240">
        <v>17</v>
      </c>
      <c r="X10" s="240">
        <v>8</v>
      </c>
      <c r="Y10" s="240">
        <v>3</v>
      </c>
      <c r="Z10" s="70"/>
      <c r="AA10" s="70">
        <f>SUM(C10:Z10)</f>
        <v>123</v>
      </c>
      <c r="AB10" s="775"/>
      <c r="AC10">
        <v>89.8</v>
      </c>
    </row>
    <row r="11" spans="1:30" x14ac:dyDescent="0.25">
      <c r="A11" s="70"/>
      <c r="B11" s="70"/>
      <c r="C11" s="534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>
        <f>SUM(AA7:AA10)</f>
        <v>557</v>
      </c>
      <c r="AB11" s="70"/>
    </row>
    <row r="12" spans="1:30" x14ac:dyDescent="0.25">
      <c r="A12" s="70"/>
      <c r="B12" s="776" t="s">
        <v>96</v>
      </c>
      <c r="C12" s="77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70"/>
      <c r="AA12" s="70"/>
      <c r="AB12" s="70"/>
    </row>
    <row r="13" spans="1:30" x14ac:dyDescent="0.25">
      <c r="A13" s="70" t="s">
        <v>32</v>
      </c>
      <c r="B13" s="236" t="s">
        <v>299</v>
      </c>
      <c r="C13" s="236">
        <v>10</v>
      </c>
      <c r="D13" s="236">
        <v>4</v>
      </c>
      <c r="E13" s="236">
        <v>5</v>
      </c>
      <c r="F13" s="236">
        <v>5</v>
      </c>
      <c r="G13" s="236">
        <v>5</v>
      </c>
      <c r="H13" s="236">
        <v>5</v>
      </c>
      <c r="I13" s="236">
        <v>5</v>
      </c>
      <c r="J13" s="236">
        <v>5</v>
      </c>
      <c r="K13" s="236">
        <v>5</v>
      </c>
      <c r="L13" s="236">
        <v>5</v>
      </c>
      <c r="M13" s="236">
        <v>5</v>
      </c>
      <c r="N13" s="236">
        <v>5</v>
      </c>
      <c r="O13" s="236">
        <v>5</v>
      </c>
      <c r="P13" s="236">
        <v>5</v>
      </c>
      <c r="Q13" s="236">
        <v>5</v>
      </c>
      <c r="R13" s="236">
        <v>5</v>
      </c>
      <c r="S13" s="236">
        <v>5</v>
      </c>
      <c r="T13" s="236">
        <v>5</v>
      </c>
      <c r="U13" s="236">
        <v>4</v>
      </c>
      <c r="V13" s="236">
        <v>19</v>
      </c>
      <c r="W13" s="236">
        <v>20</v>
      </c>
      <c r="X13" s="236">
        <v>10</v>
      </c>
      <c r="Y13" s="236">
        <v>5</v>
      </c>
      <c r="Z13" s="70"/>
      <c r="AA13" s="70">
        <f>SUM(C13:Z13)</f>
        <v>152</v>
      </c>
      <c r="AB13" s="773">
        <v>150.5</v>
      </c>
    </row>
    <row r="14" spans="1:30" x14ac:dyDescent="0.25">
      <c r="A14" s="70" t="s">
        <v>30</v>
      </c>
      <c r="B14" s="70"/>
      <c r="C14" s="235">
        <v>10</v>
      </c>
      <c r="D14" s="235">
        <v>4</v>
      </c>
      <c r="E14" s="235">
        <v>5</v>
      </c>
      <c r="F14" s="235">
        <v>5</v>
      </c>
      <c r="G14" s="235">
        <v>5</v>
      </c>
      <c r="H14" s="235">
        <v>5</v>
      </c>
      <c r="I14" s="235">
        <v>5</v>
      </c>
      <c r="J14" s="235">
        <v>5</v>
      </c>
      <c r="K14" s="235">
        <v>5</v>
      </c>
      <c r="L14" s="235">
        <v>5</v>
      </c>
      <c r="M14" s="235">
        <v>5</v>
      </c>
      <c r="N14" s="235">
        <v>5</v>
      </c>
      <c r="O14" s="235">
        <v>5</v>
      </c>
      <c r="P14" s="235">
        <v>5</v>
      </c>
      <c r="Q14" s="235">
        <v>5</v>
      </c>
      <c r="R14" s="235">
        <v>5</v>
      </c>
      <c r="S14" s="235">
        <v>5</v>
      </c>
      <c r="T14" s="235">
        <v>5</v>
      </c>
      <c r="U14" s="235">
        <v>4</v>
      </c>
      <c r="V14" s="235">
        <v>18</v>
      </c>
      <c r="W14" s="235">
        <v>19</v>
      </c>
      <c r="X14" s="235">
        <v>9</v>
      </c>
      <c r="Y14" s="235">
        <v>5</v>
      </c>
      <c r="Z14" s="235"/>
      <c r="AA14" s="70">
        <f>SUM(C14:Z14)</f>
        <v>149</v>
      </c>
      <c r="AB14" s="774"/>
    </row>
    <row r="15" spans="1:30" x14ac:dyDescent="0.25">
      <c r="A15" s="70" t="s">
        <v>85</v>
      </c>
      <c r="B15" s="70"/>
      <c r="C15" s="534">
        <v>10</v>
      </c>
      <c r="D15" s="70">
        <v>5</v>
      </c>
      <c r="E15" s="70">
        <v>5</v>
      </c>
      <c r="F15" s="70">
        <v>4</v>
      </c>
      <c r="G15" s="70">
        <v>5</v>
      </c>
      <c r="H15" s="70">
        <v>5</v>
      </c>
      <c r="I15" s="70">
        <v>5</v>
      </c>
      <c r="J15" s="70">
        <v>5</v>
      </c>
      <c r="K15" s="70">
        <v>5</v>
      </c>
      <c r="L15" s="70">
        <v>5</v>
      </c>
      <c r="M15" s="70">
        <v>5</v>
      </c>
      <c r="N15" s="70">
        <v>5</v>
      </c>
      <c r="O15" s="70">
        <v>5</v>
      </c>
      <c r="P15" s="70">
        <v>5</v>
      </c>
      <c r="Q15" s="70">
        <v>5</v>
      </c>
      <c r="R15" s="70">
        <v>5</v>
      </c>
      <c r="S15" s="70">
        <v>5</v>
      </c>
      <c r="T15" s="70">
        <v>5</v>
      </c>
      <c r="U15" s="70">
        <v>5</v>
      </c>
      <c r="V15" s="70">
        <v>18</v>
      </c>
      <c r="W15" s="70">
        <v>20</v>
      </c>
      <c r="X15" s="70">
        <v>10</v>
      </c>
      <c r="Y15" s="70">
        <v>5</v>
      </c>
      <c r="Z15" s="70"/>
      <c r="AA15" s="70">
        <f>SUM(C15:Z15)</f>
        <v>152</v>
      </c>
      <c r="AB15" s="774"/>
      <c r="AC15">
        <v>97.1</v>
      </c>
      <c r="AD15" s="545">
        <v>1</v>
      </c>
    </row>
    <row r="16" spans="1:30" x14ac:dyDescent="0.25">
      <c r="A16" s="70" t="s">
        <v>87</v>
      </c>
      <c r="B16" s="70"/>
      <c r="C16" s="534">
        <v>10</v>
      </c>
      <c r="D16" s="70">
        <v>4</v>
      </c>
      <c r="E16" s="70">
        <v>5</v>
      </c>
      <c r="F16" s="70">
        <v>4</v>
      </c>
      <c r="G16" s="70">
        <v>5</v>
      </c>
      <c r="H16" s="70">
        <v>5</v>
      </c>
      <c r="I16" s="70">
        <v>5</v>
      </c>
      <c r="J16" s="70">
        <v>4</v>
      </c>
      <c r="K16" s="70">
        <v>5</v>
      </c>
      <c r="L16" s="70">
        <v>5</v>
      </c>
      <c r="M16" s="70">
        <v>5</v>
      </c>
      <c r="N16" s="70">
        <v>5</v>
      </c>
      <c r="O16" s="70">
        <v>5</v>
      </c>
      <c r="P16" s="70">
        <v>5</v>
      </c>
      <c r="Q16" s="70">
        <v>5</v>
      </c>
      <c r="R16" s="70">
        <v>5</v>
      </c>
      <c r="S16" s="70">
        <v>5</v>
      </c>
      <c r="T16" s="70">
        <v>5</v>
      </c>
      <c r="U16" s="70">
        <v>5</v>
      </c>
      <c r="V16" s="70">
        <v>19</v>
      </c>
      <c r="W16" s="70">
        <v>19</v>
      </c>
      <c r="X16" s="70">
        <v>10</v>
      </c>
      <c r="Y16" s="70">
        <v>4</v>
      </c>
      <c r="Z16" s="70"/>
      <c r="AA16" s="70">
        <f>SUM(C16:Z16)</f>
        <v>149</v>
      </c>
      <c r="AB16" s="775"/>
    </row>
    <row r="17" spans="1:30" x14ac:dyDescent="0.25">
      <c r="A17" s="70"/>
      <c r="B17" s="70"/>
      <c r="C17" s="534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>
        <f>SUM(AA13:AA16)</f>
        <v>602</v>
      </c>
      <c r="AB17" s="70"/>
    </row>
    <row r="18" spans="1:30" x14ac:dyDescent="0.25">
      <c r="A18" s="70"/>
      <c r="B18" s="776" t="s">
        <v>83</v>
      </c>
      <c r="C18" s="77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70"/>
      <c r="AA18" s="70"/>
      <c r="AB18" s="70"/>
    </row>
    <row r="19" spans="1:30" x14ac:dyDescent="0.25">
      <c r="A19" s="70" t="s">
        <v>32</v>
      </c>
      <c r="B19" s="236" t="s">
        <v>302</v>
      </c>
      <c r="C19" s="236">
        <v>6</v>
      </c>
      <c r="D19" s="236">
        <v>2</v>
      </c>
      <c r="E19" s="236">
        <v>3</v>
      </c>
      <c r="F19" s="236">
        <v>4</v>
      </c>
      <c r="G19" s="236">
        <v>3</v>
      </c>
      <c r="H19" s="236">
        <v>3</v>
      </c>
      <c r="I19" s="236">
        <v>3</v>
      </c>
      <c r="J19" s="236">
        <v>2</v>
      </c>
      <c r="K19" s="236">
        <v>4</v>
      </c>
      <c r="L19" s="236">
        <v>3</v>
      </c>
      <c r="M19" s="236">
        <v>3</v>
      </c>
      <c r="N19" s="236">
        <v>4</v>
      </c>
      <c r="O19" s="236">
        <v>3</v>
      </c>
      <c r="P19" s="236">
        <v>3</v>
      </c>
      <c r="Q19" s="236">
        <v>4</v>
      </c>
      <c r="R19" s="236">
        <v>3</v>
      </c>
      <c r="S19" s="236">
        <v>2</v>
      </c>
      <c r="T19" s="236">
        <v>3</v>
      </c>
      <c r="U19" s="236">
        <v>3</v>
      </c>
      <c r="V19" s="236">
        <v>10</v>
      </c>
      <c r="W19" s="236">
        <v>10</v>
      </c>
      <c r="X19" s="236">
        <v>5</v>
      </c>
      <c r="Y19" s="236">
        <v>3</v>
      </c>
      <c r="Z19" s="70"/>
      <c r="AA19" s="70">
        <f>SUM(C19:Z19)</f>
        <v>89</v>
      </c>
      <c r="AB19" s="773">
        <v>100</v>
      </c>
    </row>
    <row r="20" spans="1:30" x14ac:dyDescent="0.25">
      <c r="A20" s="70" t="s">
        <v>30</v>
      </c>
      <c r="B20" s="70"/>
      <c r="C20" s="235">
        <v>7</v>
      </c>
      <c r="D20" s="235">
        <v>3</v>
      </c>
      <c r="E20" s="235">
        <v>4</v>
      </c>
      <c r="F20" s="235">
        <v>3</v>
      </c>
      <c r="G20" s="235">
        <v>2</v>
      </c>
      <c r="H20" s="235">
        <v>2</v>
      </c>
      <c r="I20" s="235">
        <v>3</v>
      </c>
      <c r="J20" s="235">
        <v>2</v>
      </c>
      <c r="K20" s="235">
        <v>4</v>
      </c>
      <c r="L20" s="235">
        <v>3</v>
      </c>
      <c r="M20" s="235">
        <v>3</v>
      </c>
      <c r="N20" s="235">
        <v>3</v>
      </c>
      <c r="O20" s="235">
        <v>3</v>
      </c>
      <c r="P20" s="235">
        <v>4</v>
      </c>
      <c r="Q20" s="235">
        <v>3</v>
      </c>
      <c r="R20" s="235">
        <v>5</v>
      </c>
      <c r="S20" s="235">
        <v>4</v>
      </c>
      <c r="T20" s="235">
        <v>4</v>
      </c>
      <c r="U20" s="235">
        <v>4</v>
      </c>
      <c r="V20" s="235">
        <v>17</v>
      </c>
      <c r="W20" s="235">
        <v>16</v>
      </c>
      <c r="X20" s="235">
        <v>7</v>
      </c>
      <c r="Y20" s="235">
        <v>4</v>
      </c>
      <c r="Z20" s="70"/>
      <c r="AA20" s="70">
        <f>SUM(C20:Z20)</f>
        <v>110</v>
      </c>
      <c r="AB20" s="774"/>
    </row>
    <row r="21" spans="1:30" x14ac:dyDescent="0.25">
      <c r="A21" s="70" t="s">
        <v>85</v>
      </c>
      <c r="B21" s="70"/>
      <c r="C21" s="534">
        <v>7</v>
      </c>
      <c r="D21" s="70">
        <v>7</v>
      </c>
      <c r="E21" s="70">
        <v>7</v>
      </c>
      <c r="F21" s="70">
        <v>7</v>
      </c>
      <c r="G21" s="70">
        <v>3</v>
      </c>
      <c r="H21" s="70">
        <v>3</v>
      </c>
      <c r="I21" s="70">
        <v>4</v>
      </c>
      <c r="J21" s="70">
        <v>3</v>
      </c>
      <c r="K21" s="70">
        <v>4</v>
      </c>
      <c r="L21" s="70">
        <v>3</v>
      </c>
      <c r="M21" s="70">
        <v>3</v>
      </c>
      <c r="N21" s="70">
        <v>3</v>
      </c>
      <c r="O21" s="70">
        <v>3</v>
      </c>
      <c r="P21" s="70">
        <v>3</v>
      </c>
      <c r="Q21" s="70">
        <v>3</v>
      </c>
      <c r="R21" s="70">
        <v>3</v>
      </c>
      <c r="S21" s="70">
        <v>3</v>
      </c>
      <c r="T21" s="70">
        <v>3</v>
      </c>
      <c r="U21" s="70">
        <v>3</v>
      </c>
      <c r="V21" s="70">
        <v>16</v>
      </c>
      <c r="W21" s="70">
        <v>14</v>
      </c>
      <c r="X21" s="70">
        <v>7</v>
      </c>
      <c r="Y21" s="70">
        <v>4</v>
      </c>
      <c r="Z21" s="70"/>
      <c r="AA21" s="70">
        <f>SUM(C21:Z21)</f>
        <v>116</v>
      </c>
      <c r="AB21" s="774"/>
      <c r="AD21" s="545">
        <v>3</v>
      </c>
    </row>
    <row r="22" spans="1:30" x14ac:dyDescent="0.25">
      <c r="A22" s="70" t="s">
        <v>87</v>
      </c>
      <c r="B22" s="70"/>
      <c r="C22" s="534">
        <v>5</v>
      </c>
      <c r="D22" s="70">
        <v>3</v>
      </c>
      <c r="E22" s="70">
        <v>3</v>
      </c>
      <c r="F22" s="70">
        <v>3</v>
      </c>
      <c r="G22" s="70">
        <v>3</v>
      </c>
      <c r="H22" s="70">
        <v>3</v>
      </c>
      <c r="I22" s="70">
        <v>3</v>
      </c>
      <c r="J22" s="70">
        <v>3</v>
      </c>
      <c r="K22" s="70">
        <v>4</v>
      </c>
      <c r="L22" s="70">
        <v>3</v>
      </c>
      <c r="M22" s="70">
        <v>3</v>
      </c>
      <c r="N22" s="70">
        <v>3</v>
      </c>
      <c r="O22" s="70">
        <v>2</v>
      </c>
      <c r="P22" s="70">
        <v>2</v>
      </c>
      <c r="Q22" s="70">
        <v>2</v>
      </c>
      <c r="R22" s="70">
        <v>3</v>
      </c>
      <c r="S22" s="70">
        <v>2</v>
      </c>
      <c r="T22" s="70">
        <v>2</v>
      </c>
      <c r="U22" s="70">
        <v>3</v>
      </c>
      <c r="V22" s="70">
        <v>10</v>
      </c>
      <c r="W22" s="70">
        <v>10</v>
      </c>
      <c r="X22" s="70">
        <v>7</v>
      </c>
      <c r="Y22" s="70">
        <v>3</v>
      </c>
      <c r="Z22" s="70"/>
      <c r="AA22" s="70">
        <f>SUM(C22:Z22)</f>
        <v>85</v>
      </c>
      <c r="AB22" s="775"/>
      <c r="AC22">
        <v>64.5</v>
      </c>
    </row>
    <row r="23" spans="1:30" x14ac:dyDescent="0.25">
      <c r="A23" s="70"/>
      <c r="B23" s="70"/>
      <c r="C23" s="534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>
        <f>SUM(AA19:AA22)</f>
        <v>400</v>
      </c>
      <c r="AB23" s="70"/>
    </row>
    <row r="24" spans="1:30" x14ac:dyDescent="0.25">
      <c r="A24" s="70"/>
      <c r="B24" s="776" t="s">
        <v>97</v>
      </c>
      <c r="C24" s="776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</row>
    <row r="25" spans="1:30" x14ac:dyDescent="0.25">
      <c r="A25" s="70"/>
      <c r="B25" s="236" t="s">
        <v>300</v>
      </c>
      <c r="C25" s="236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</row>
    <row r="26" spans="1:30" x14ac:dyDescent="0.25">
      <c r="A26" s="70"/>
      <c r="B26" s="70"/>
      <c r="C26" s="534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</row>
    <row r="27" spans="1:30" x14ac:dyDescent="0.25">
      <c r="A27" s="70" t="s">
        <v>30</v>
      </c>
      <c r="B27" s="70"/>
      <c r="C27" s="235">
        <v>10</v>
      </c>
      <c r="D27" s="235">
        <v>5</v>
      </c>
      <c r="E27" s="235">
        <v>5</v>
      </c>
      <c r="F27" s="235">
        <v>5</v>
      </c>
      <c r="G27" s="235">
        <v>5</v>
      </c>
      <c r="H27" s="235">
        <v>4</v>
      </c>
      <c r="I27" s="235">
        <v>5</v>
      </c>
      <c r="J27" s="235">
        <v>5</v>
      </c>
      <c r="K27" s="235">
        <v>4</v>
      </c>
      <c r="L27" s="235">
        <v>5</v>
      </c>
      <c r="M27" s="235">
        <v>5</v>
      </c>
      <c r="N27" s="235">
        <v>4</v>
      </c>
      <c r="O27" s="235">
        <v>5</v>
      </c>
      <c r="P27" s="235">
        <v>5</v>
      </c>
      <c r="Q27" s="235">
        <v>5</v>
      </c>
      <c r="R27" s="235">
        <v>5</v>
      </c>
      <c r="S27" s="235">
        <v>5</v>
      </c>
      <c r="T27" s="235">
        <v>4</v>
      </c>
      <c r="U27" s="235">
        <v>5</v>
      </c>
      <c r="V27" s="235">
        <v>20</v>
      </c>
      <c r="W27" s="235">
        <v>18</v>
      </c>
      <c r="X27" s="235">
        <v>10</v>
      </c>
      <c r="Y27" s="235">
        <v>5</v>
      </c>
      <c r="Z27" s="235"/>
      <c r="AA27" s="70">
        <f>SUM(C27:Z27)</f>
        <v>149</v>
      </c>
      <c r="AB27" s="773">
        <v>150.30000000000001</v>
      </c>
    </row>
    <row r="28" spans="1:30" x14ac:dyDescent="0.25">
      <c r="A28" s="70" t="s">
        <v>85</v>
      </c>
      <c r="B28" s="70"/>
      <c r="C28" s="235">
        <v>10</v>
      </c>
      <c r="D28" s="235">
        <v>5</v>
      </c>
      <c r="E28" s="235">
        <v>5</v>
      </c>
      <c r="F28" s="235">
        <v>5</v>
      </c>
      <c r="G28" s="235">
        <v>5</v>
      </c>
      <c r="H28" s="235">
        <v>5</v>
      </c>
      <c r="I28" s="235">
        <v>5</v>
      </c>
      <c r="J28" s="235">
        <v>5</v>
      </c>
      <c r="K28" s="235">
        <v>4</v>
      </c>
      <c r="L28" s="235">
        <v>5</v>
      </c>
      <c r="M28" s="235">
        <v>5</v>
      </c>
      <c r="N28" s="235">
        <v>4</v>
      </c>
      <c r="O28" s="235">
        <v>5</v>
      </c>
      <c r="P28" s="235">
        <v>5</v>
      </c>
      <c r="Q28" s="235">
        <v>5</v>
      </c>
      <c r="R28" s="235">
        <v>5</v>
      </c>
      <c r="S28" s="235">
        <v>5</v>
      </c>
      <c r="T28" s="235">
        <v>4</v>
      </c>
      <c r="U28" s="235">
        <v>5</v>
      </c>
      <c r="V28" s="235">
        <v>20</v>
      </c>
      <c r="W28" s="235">
        <v>18</v>
      </c>
      <c r="X28" s="235">
        <v>10</v>
      </c>
      <c r="Y28" s="235">
        <v>5</v>
      </c>
      <c r="Z28" s="70"/>
      <c r="AA28" s="70">
        <f>SUM(C28:Z28)</f>
        <v>150</v>
      </c>
      <c r="AB28" s="774"/>
      <c r="AC28">
        <v>96.7</v>
      </c>
      <c r="AD28" s="545">
        <v>1</v>
      </c>
    </row>
    <row r="29" spans="1:30" x14ac:dyDescent="0.25">
      <c r="A29" s="70" t="s">
        <v>87</v>
      </c>
      <c r="B29" s="70"/>
      <c r="C29" s="534">
        <v>10</v>
      </c>
      <c r="D29" s="70">
        <v>5</v>
      </c>
      <c r="E29" s="70">
        <v>5</v>
      </c>
      <c r="F29" s="70">
        <v>5</v>
      </c>
      <c r="G29" s="70">
        <v>5</v>
      </c>
      <c r="H29" s="70">
        <v>5</v>
      </c>
      <c r="I29" s="70">
        <v>5</v>
      </c>
      <c r="J29" s="70">
        <v>5</v>
      </c>
      <c r="K29" s="70">
        <v>5</v>
      </c>
      <c r="L29" s="70">
        <v>4</v>
      </c>
      <c r="M29" s="70">
        <v>4</v>
      </c>
      <c r="N29" s="70">
        <v>4</v>
      </c>
      <c r="O29" s="70">
        <v>5</v>
      </c>
      <c r="P29" s="70">
        <v>5</v>
      </c>
      <c r="Q29" s="70">
        <v>5</v>
      </c>
      <c r="R29" s="70">
        <v>5</v>
      </c>
      <c r="S29" s="70">
        <v>5</v>
      </c>
      <c r="T29" s="70">
        <v>5</v>
      </c>
      <c r="U29" s="70">
        <v>5</v>
      </c>
      <c r="V29" s="70">
        <v>20</v>
      </c>
      <c r="W29" s="70">
        <v>20</v>
      </c>
      <c r="X29" s="70">
        <v>10</v>
      </c>
      <c r="Y29" s="70">
        <v>5</v>
      </c>
      <c r="Z29" s="70"/>
      <c r="AA29" s="70">
        <f>SUM(C29:Z29)</f>
        <v>152</v>
      </c>
      <c r="AB29" s="775"/>
    </row>
    <row r="30" spans="1:30" x14ac:dyDescent="0.25">
      <c r="AA30">
        <f>SUM(AA27:AA29)</f>
        <v>451</v>
      </c>
    </row>
  </sheetData>
  <mergeCells count="12">
    <mergeCell ref="AB27:AB29"/>
    <mergeCell ref="AB19:AB22"/>
    <mergeCell ref="AB13:AB16"/>
    <mergeCell ref="AB7:AB10"/>
    <mergeCell ref="B12:C12"/>
    <mergeCell ref="B18:C18"/>
    <mergeCell ref="B24:C24"/>
    <mergeCell ref="Q4:R4"/>
    <mergeCell ref="S4:U4"/>
    <mergeCell ref="G4:I4"/>
    <mergeCell ref="K4:M4"/>
    <mergeCell ref="B6:C6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6"/>
  <sheetViews>
    <sheetView topLeftCell="B1" workbookViewId="0">
      <selection activeCell="C15" sqref="C15"/>
    </sheetView>
  </sheetViews>
  <sheetFormatPr defaultRowHeight="15" x14ac:dyDescent="0.25"/>
  <cols>
    <col min="1" max="1" width="9.140625" hidden="1" customWidth="1"/>
    <col min="2" max="2" width="15.42578125" customWidth="1"/>
    <col min="3" max="3" width="19.28515625" customWidth="1"/>
    <col min="10" max="10" width="8.85546875" style="545"/>
  </cols>
  <sheetData>
    <row r="2" spans="1:13" ht="28.5" x14ac:dyDescent="0.45">
      <c r="D2" s="244" t="s">
        <v>208</v>
      </c>
    </row>
    <row r="4" spans="1:13" ht="57" x14ac:dyDescent="0.25">
      <c r="A4" s="70"/>
      <c r="B4" s="70"/>
      <c r="C4" s="118" t="s">
        <v>36</v>
      </c>
      <c r="D4" s="245" t="s">
        <v>3</v>
      </c>
      <c r="E4" s="245" t="s">
        <v>204</v>
      </c>
      <c r="F4" s="245" t="s">
        <v>205</v>
      </c>
      <c r="G4" s="245" t="s">
        <v>11</v>
      </c>
      <c r="H4" s="70" t="s">
        <v>50</v>
      </c>
      <c r="I4" s="70" t="s">
        <v>34</v>
      </c>
      <c r="J4" s="546" t="s">
        <v>294</v>
      </c>
      <c r="K4" s="70"/>
      <c r="L4" s="70"/>
      <c r="M4" s="70"/>
    </row>
    <row r="5" spans="1:13" x14ac:dyDescent="0.25">
      <c r="A5" s="70"/>
      <c r="B5" s="70"/>
      <c r="C5" s="118"/>
      <c r="D5" s="246">
        <v>10</v>
      </c>
      <c r="E5" s="246">
        <v>20</v>
      </c>
      <c r="F5" s="246">
        <v>10</v>
      </c>
      <c r="G5" s="246">
        <v>40</v>
      </c>
      <c r="H5" s="70"/>
      <c r="I5" s="70"/>
      <c r="J5" s="546"/>
      <c r="K5" s="70"/>
      <c r="L5" s="70"/>
      <c r="M5" s="70"/>
    </row>
    <row r="6" spans="1:13" x14ac:dyDescent="0.25">
      <c r="A6" s="70"/>
      <c r="B6" s="70"/>
      <c r="C6" s="119" t="s">
        <v>206</v>
      </c>
      <c r="D6" s="118"/>
      <c r="E6" s="118"/>
      <c r="F6" s="118"/>
      <c r="G6" s="118"/>
      <c r="H6" s="70"/>
      <c r="I6" s="70"/>
      <c r="J6" s="546"/>
      <c r="K6" s="70"/>
      <c r="L6" s="70"/>
      <c r="M6" s="70"/>
    </row>
    <row r="7" spans="1:13" x14ac:dyDescent="0.25">
      <c r="A7" s="70"/>
      <c r="B7" s="70" t="s">
        <v>84</v>
      </c>
      <c r="C7" s="118" t="s">
        <v>292</v>
      </c>
      <c r="D7" s="118">
        <v>9</v>
      </c>
      <c r="E7" s="118">
        <v>16</v>
      </c>
      <c r="F7" s="118">
        <v>9</v>
      </c>
      <c r="G7" s="118">
        <f>SUM(D7:F7)</f>
        <v>34</v>
      </c>
      <c r="H7" s="758">
        <v>33</v>
      </c>
      <c r="I7" s="70"/>
      <c r="J7" s="546"/>
      <c r="K7" s="70"/>
      <c r="L7" s="70"/>
      <c r="M7" s="70"/>
    </row>
    <row r="8" spans="1:13" x14ac:dyDescent="0.25">
      <c r="A8" s="70"/>
      <c r="B8" s="70" t="s">
        <v>98</v>
      </c>
      <c r="C8" s="118"/>
      <c r="D8" s="118">
        <v>9</v>
      </c>
      <c r="E8" s="118">
        <v>16</v>
      </c>
      <c r="F8" s="118">
        <v>10</v>
      </c>
      <c r="G8" s="118">
        <f>SUM(D8:F8)</f>
        <v>35</v>
      </c>
      <c r="H8" s="759"/>
      <c r="I8" s="70">
        <v>82.5</v>
      </c>
      <c r="J8" s="546">
        <v>1</v>
      </c>
      <c r="K8" s="70"/>
      <c r="L8" s="70"/>
      <c r="M8" s="70"/>
    </row>
    <row r="9" spans="1:13" x14ac:dyDescent="0.25">
      <c r="A9" s="70"/>
      <c r="B9" s="70" t="s">
        <v>130</v>
      </c>
      <c r="C9" s="118"/>
      <c r="D9" s="118">
        <v>7</v>
      </c>
      <c r="E9" s="118">
        <v>14</v>
      </c>
      <c r="F9" s="118">
        <v>9</v>
      </c>
      <c r="G9" s="118">
        <f>SUM(D9:F9)</f>
        <v>30</v>
      </c>
      <c r="H9" s="760"/>
      <c r="I9" s="70"/>
      <c r="J9" s="546"/>
      <c r="K9" s="70"/>
      <c r="L9" s="70"/>
      <c r="M9" s="70"/>
    </row>
    <row r="10" spans="1:13" x14ac:dyDescent="0.25">
      <c r="A10" s="70"/>
      <c r="B10" s="70"/>
      <c r="C10" s="118" t="s">
        <v>207</v>
      </c>
      <c r="D10" s="118"/>
      <c r="E10" s="118"/>
      <c r="F10" s="118"/>
      <c r="G10" s="121">
        <f>SUM(G7:G9)</f>
        <v>99</v>
      </c>
      <c r="H10" s="70"/>
      <c r="I10" s="70"/>
      <c r="J10" s="546"/>
      <c r="K10" s="70"/>
      <c r="L10" s="70"/>
      <c r="M10" s="70"/>
    </row>
    <row r="11" spans="1:13" x14ac:dyDescent="0.25">
      <c r="A11" s="70"/>
      <c r="B11" s="70" t="s">
        <v>84</v>
      </c>
      <c r="C11" s="118" t="s">
        <v>335</v>
      </c>
      <c r="D11" s="118">
        <v>7</v>
      </c>
      <c r="E11" s="118">
        <v>17</v>
      </c>
      <c r="F11" s="118">
        <v>7</v>
      </c>
      <c r="G11" s="118">
        <f>SUM(D11:F11)</f>
        <v>31</v>
      </c>
      <c r="H11" s="758">
        <v>32.299999999999997</v>
      </c>
      <c r="I11" s="70"/>
      <c r="J11" s="546"/>
      <c r="K11" s="70"/>
      <c r="L11" s="70"/>
      <c r="M11" s="70"/>
    </row>
    <row r="12" spans="1:13" x14ac:dyDescent="0.25">
      <c r="A12" s="70"/>
      <c r="B12" s="70" t="s">
        <v>98</v>
      </c>
      <c r="C12" s="70"/>
      <c r="D12" s="70">
        <v>8</v>
      </c>
      <c r="E12" s="70">
        <v>16</v>
      </c>
      <c r="F12" s="70">
        <v>6</v>
      </c>
      <c r="G12" s="70">
        <f>SUM(D12:F12)</f>
        <v>30</v>
      </c>
      <c r="H12" s="759"/>
      <c r="I12" s="70">
        <v>80.8</v>
      </c>
      <c r="J12" s="546">
        <v>3</v>
      </c>
      <c r="K12" s="70"/>
      <c r="L12" s="70"/>
      <c r="M12" s="70"/>
    </row>
    <row r="13" spans="1:13" x14ac:dyDescent="0.25">
      <c r="A13" s="70"/>
      <c r="B13" s="70" t="s">
        <v>130</v>
      </c>
      <c r="C13" s="70"/>
      <c r="D13" s="70">
        <v>9</v>
      </c>
      <c r="E13" s="70">
        <v>18</v>
      </c>
      <c r="F13" s="70">
        <v>9</v>
      </c>
      <c r="G13" s="70">
        <f>SUM(D13:F13)</f>
        <v>36</v>
      </c>
      <c r="H13" s="760"/>
      <c r="I13" s="70"/>
      <c r="J13" s="546"/>
      <c r="K13" s="70"/>
      <c r="L13" s="70"/>
      <c r="M13" s="70"/>
    </row>
    <row r="14" spans="1:13" x14ac:dyDescent="0.25">
      <c r="A14" s="70"/>
      <c r="B14" s="70"/>
      <c r="C14" s="70"/>
      <c r="D14" s="70"/>
      <c r="E14" s="70"/>
      <c r="F14" s="70"/>
      <c r="G14" s="120">
        <f>SUM(G11:G13)</f>
        <v>97</v>
      </c>
      <c r="H14" s="70"/>
      <c r="I14" s="70"/>
      <c r="J14" s="546"/>
      <c r="K14" s="70"/>
      <c r="L14" s="70"/>
      <c r="M14" s="70"/>
    </row>
    <row r="15" spans="1:13" x14ac:dyDescent="0.25">
      <c r="A15" s="70"/>
      <c r="B15" s="70" t="s">
        <v>84</v>
      </c>
      <c r="C15" s="118" t="s">
        <v>299</v>
      </c>
      <c r="D15" s="118">
        <v>7</v>
      </c>
      <c r="E15" s="118">
        <v>15</v>
      </c>
      <c r="F15" s="118">
        <v>7</v>
      </c>
      <c r="G15" s="118">
        <f>SUM(D15:F15)</f>
        <v>29</v>
      </c>
      <c r="H15" s="758">
        <v>34.700000000000003</v>
      </c>
      <c r="I15" s="70"/>
      <c r="J15" s="546"/>
      <c r="K15" s="70"/>
      <c r="L15" s="70"/>
      <c r="M15" s="70"/>
    </row>
    <row r="16" spans="1:13" x14ac:dyDescent="0.25">
      <c r="A16" s="70"/>
      <c r="B16" s="70" t="s">
        <v>98</v>
      </c>
      <c r="C16" s="70"/>
      <c r="D16" s="70">
        <v>10</v>
      </c>
      <c r="E16" s="70">
        <v>20</v>
      </c>
      <c r="F16" s="70">
        <v>10</v>
      </c>
      <c r="G16" s="70">
        <f>SUM(D16:F16)</f>
        <v>40</v>
      </c>
      <c r="H16" s="759"/>
      <c r="I16" s="70">
        <v>86.75</v>
      </c>
      <c r="J16" s="546">
        <v>1</v>
      </c>
      <c r="K16" s="70"/>
      <c r="L16" s="70"/>
      <c r="M16" s="70"/>
    </row>
    <row r="17" spans="1:13" x14ac:dyDescent="0.25">
      <c r="A17" s="70"/>
      <c r="B17" s="70" t="s">
        <v>130</v>
      </c>
      <c r="C17" s="70"/>
      <c r="D17" s="70">
        <v>8</v>
      </c>
      <c r="E17" s="70">
        <v>19</v>
      </c>
      <c r="F17" s="70">
        <v>8</v>
      </c>
      <c r="G17" s="70">
        <f>SUM(D17:F17)</f>
        <v>35</v>
      </c>
      <c r="H17" s="760"/>
      <c r="I17" s="70"/>
      <c r="J17" s="546"/>
      <c r="K17" s="70"/>
      <c r="L17" s="70"/>
      <c r="M17" s="70"/>
    </row>
    <row r="18" spans="1:13" x14ac:dyDescent="0.25">
      <c r="A18" s="70"/>
      <c r="B18" s="70"/>
      <c r="C18" s="70"/>
      <c r="D18" s="70"/>
      <c r="E18" s="70"/>
      <c r="F18" s="70"/>
      <c r="G18" s="120">
        <f>SUM(G15:G17)</f>
        <v>104</v>
      </c>
      <c r="H18" s="70"/>
      <c r="I18" s="70"/>
      <c r="J18" s="546"/>
      <c r="K18" s="70"/>
      <c r="L18" s="70"/>
      <c r="M18" s="70"/>
    </row>
    <row r="19" spans="1:13" x14ac:dyDescent="0.25">
      <c r="A19" s="70"/>
      <c r="B19" s="70" t="s">
        <v>84</v>
      </c>
      <c r="C19" s="118" t="s">
        <v>319</v>
      </c>
      <c r="D19" s="118">
        <v>7</v>
      </c>
      <c r="E19" s="118">
        <v>14</v>
      </c>
      <c r="F19" s="118">
        <v>6</v>
      </c>
      <c r="G19" s="118">
        <f>SUM(D19:F19)</f>
        <v>27</v>
      </c>
      <c r="H19" s="758">
        <v>25</v>
      </c>
      <c r="I19" s="70"/>
      <c r="J19" s="546"/>
      <c r="K19" s="70"/>
      <c r="L19" s="70"/>
      <c r="M19" s="70"/>
    </row>
    <row r="20" spans="1:13" x14ac:dyDescent="0.25">
      <c r="A20" s="70"/>
      <c r="B20" s="70" t="s">
        <v>98</v>
      </c>
      <c r="C20" s="70"/>
      <c r="D20" s="70">
        <v>6</v>
      </c>
      <c r="E20" s="70">
        <v>12</v>
      </c>
      <c r="F20" s="70">
        <v>4</v>
      </c>
      <c r="G20" s="70">
        <f>SUM(D20:F20)</f>
        <v>22</v>
      </c>
      <c r="H20" s="759"/>
      <c r="I20" s="70">
        <v>62.5</v>
      </c>
      <c r="J20" s="546"/>
      <c r="K20" s="70"/>
      <c r="L20" s="70"/>
      <c r="M20" s="70"/>
    </row>
    <row r="21" spans="1:13" x14ac:dyDescent="0.25">
      <c r="A21" s="70"/>
      <c r="B21" s="70" t="s">
        <v>130</v>
      </c>
      <c r="C21" s="70"/>
      <c r="D21" s="70">
        <v>6</v>
      </c>
      <c r="E21" s="70">
        <v>14</v>
      </c>
      <c r="F21" s="70">
        <v>6</v>
      </c>
      <c r="G21" s="70">
        <f>SUM(D21:F21)</f>
        <v>26</v>
      </c>
      <c r="H21" s="760"/>
      <c r="I21" s="70"/>
      <c r="J21" s="546"/>
      <c r="K21" s="70"/>
      <c r="L21" s="70"/>
      <c r="M21" s="70"/>
    </row>
    <row r="22" spans="1:13" x14ac:dyDescent="0.25">
      <c r="A22" s="70"/>
      <c r="B22" s="70"/>
      <c r="C22" s="70"/>
      <c r="D22" s="70"/>
      <c r="E22" s="70"/>
      <c r="F22" s="70"/>
      <c r="G22" s="120">
        <f>SUM(G19:G21)</f>
        <v>75</v>
      </c>
      <c r="H22" s="70"/>
      <c r="I22" s="70"/>
      <c r="J22" s="546"/>
      <c r="K22" s="70"/>
      <c r="L22" s="70"/>
      <c r="M22" s="70"/>
    </row>
    <row r="23" spans="1:13" x14ac:dyDescent="0.25">
      <c r="A23" s="70"/>
      <c r="B23" s="70" t="s">
        <v>84</v>
      </c>
      <c r="C23" s="118" t="s">
        <v>334</v>
      </c>
      <c r="D23" s="118">
        <v>8</v>
      </c>
      <c r="E23" s="118">
        <v>17</v>
      </c>
      <c r="F23" s="118">
        <v>8</v>
      </c>
      <c r="G23" s="118">
        <f>SUM(D23:F23)</f>
        <v>33</v>
      </c>
      <c r="H23" s="758">
        <v>32.700000000000003</v>
      </c>
      <c r="I23" s="70"/>
      <c r="J23" s="546"/>
      <c r="K23" s="70"/>
      <c r="L23" s="70"/>
      <c r="M23" s="70"/>
    </row>
    <row r="24" spans="1:13" x14ac:dyDescent="0.25">
      <c r="A24" s="70"/>
      <c r="B24" s="70" t="s">
        <v>98</v>
      </c>
      <c r="C24" s="70"/>
      <c r="D24" s="70">
        <v>9</v>
      </c>
      <c r="E24" s="70">
        <v>18</v>
      </c>
      <c r="F24" s="70">
        <v>8</v>
      </c>
      <c r="G24" s="70">
        <f>SUM(D24:F24)</f>
        <v>35</v>
      </c>
      <c r="H24" s="759"/>
      <c r="I24" s="70">
        <v>81.75</v>
      </c>
      <c r="J24" s="546">
        <v>2</v>
      </c>
      <c r="K24" s="70"/>
      <c r="L24" s="70"/>
      <c r="M24" s="70"/>
    </row>
    <row r="25" spans="1:13" x14ac:dyDescent="0.25">
      <c r="A25" s="70"/>
      <c r="B25" s="70" t="s">
        <v>130</v>
      </c>
      <c r="C25" s="70"/>
      <c r="D25" s="70">
        <v>7</v>
      </c>
      <c r="E25" s="70">
        <v>16</v>
      </c>
      <c r="F25" s="70">
        <v>7</v>
      </c>
      <c r="G25" s="70">
        <f>SUM(D25:F25)</f>
        <v>30</v>
      </c>
      <c r="H25" s="760"/>
      <c r="I25" s="70"/>
      <c r="J25" s="546"/>
      <c r="K25" s="70"/>
      <c r="L25" s="70"/>
      <c r="M25" s="70"/>
    </row>
    <row r="26" spans="1:13" x14ac:dyDescent="0.25">
      <c r="A26" s="70"/>
      <c r="B26" s="70"/>
      <c r="C26" s="70"/>
      <c r="D26" s="70"/>
      <c r="E26" s="70"/>
      <c r="F26" s="70"/>
      <c r="G26" s="120">
        <f>SUM(G23:G25)</f>
        <v>98</v>
      </c>
      <c r="H26" s="70"/>
      <c r="I26" s="70"/>
      <c r="J26" s="546"/>
      <c r="K26" s="70"/>
      <c r="L26" s="70"/>
      <c r="M26" s="70"/>
    </row>
  </sheetData>
  <mergeCells count="5">
    <mergeCell ref="H7:H9"/>
    <mergeCell ref="H11:H13"/>
    <mergeCell ref="H15:H17"/>
    <mergeCell ref="H19:H21"/>
    <mergeCell ref="H23:H25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6"/>
  <sheetViews>
    <sheetView workbookViewId="0">
      <selection activeCell="B12" sqref="B12"/>
    </sheetView>
  </sheetViews>
  <sheetFormatPr defaultRowHeight="15" x14ac:dyDescent="0.25"/>
  <cols>
    <col min="1" max="1" width="17.28515625" customWidth="1"/>
    <col min="2" max="2" width="28.42578125" customWidth="1"/>
    <col min="18" max="18" width="8.85546875" style="545"/>
  </cols>
  <sheetData>
    <row r="2" spans="1:21" ht="28.5" x14ac:dyDescent="0.45">
      <c r="C2" s="244" t="s">
        <v>209</v>
      </c>
    </row>
    <row r="4" spans="1:21" ht="63.75" x14ac:dyDescent="0.25">
      <c r="A4" s="70"/>
      <c r="B4" s="247" t="s">
        <v>36</v>
      </c>
      <c r="C4" s="247" t="s">
        <v>102</v>
      </c>
      <c r="D4" s="247" t="s">
        <v>4</v>
      </c>
      <c r="E4" s="247" t="s">
        <v>5</v>
      </c>
      <c r="F4" s="247" t="s">
        <v>155</v>
      </c>
      <c r="G4" s="247" t="s">
        <v>210</v>
      </c>
      <c r="H4" s="247" t="s">
        <v>211</v>
      </c>
      <c r="I4" s="247" t="s">
        <v>212</v>
      </c>
      <c r="J4" s="247" t="s">
        <v>179</v>
      </c>
      <c r="K4" s="247" t="s">
        <v>213</v>
      </c>
      <c r="L4" s="247" t="s">
        <v>60</v>
      </c>
      <c r="M4" s="247" t="s">
        <v>214</v>
      </c>
      <c r="N4" s="247" t="s">
        <v>174</v>
      </c>
      <c r="O4" s="247" t="s">
        <v>10</v>
      </c>
      <c r="P4" s="247" t="s">
        <v>309</v>
      </c>
      <c r="Q4" s="70" t="s">
        <v>218</v>
      </c>
      <c r="R4" s="546" t="s">
        <v>294</v>
      </c>
      <c r="S4" s="70"/>
      <c r="T4" s="70"/>
      <c r="U4" s="70"/>
    </row>
    <row r="5" spans="1:21" x14ac:dyDescent="0.25">
      <c r="A5" s="70"/>
      <c r="B5" s="247"/>
      <c r="C5" s="247">
        <v>10</v>
      </c>
      <c r="D5" s="247">
        <v>5</v>
      </c>
      <c r="E5" s="247">
        <v>10</v>
      </c>
      <c r="F5" s="247">
        <v>5</v>
      </c>
      <c r="G5" s="247">
        <v>10</v>
      </c>
      <c r="H5" s="247">
        <v>10</v>
      </c>
      <c r="I5" s="247">
        <v>15</v>
      </c>
      <c r="J5" s="247">
        <v>5</v>
      </c>
      <c r="K5" s="247">
        <v>5</v>
      </c>
      <c r="L5" s="247">
        <v>5</v>
      </c>
      <c r="M5" s="247">
        <v>15</v>
      </c>
      <c r="N5" s="247">
        <v>95</v>
      </c>
      <c r="O5" s="247"/>
      <c r="P5" s="247"/>
      <c r="Q5" s="70"/>
      <c r="R5" s="546"/>
      <c r="S5" s="70"/>
      <c r="T5" s="70"/>
      <c r="U5" s="70"/>
    </row>
    <row r="6" spans="1:21" x14ac:dyDescent="0.25">
      <c r="A6" s="70"/>
      <c r="B6" s="248" t="s">
        <v>215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546"/>
      <c r="S6" s="70"/>
      <c r="T6" s="70"/>
      <c r="U6" s="70"/>
    </row>
    <row r="7" spans="1:21" x14ac:dyDescent="0.25">
      <c r="A7" s="70" t="s">
        <v>217</v>
      </c>
      <c r="B7" s="247" t="s">
        <v>335</v>
      </c>
      <c r="C7" s="70">
        <v>10</v>
      </c>
      <c r="D7" s="70">
        <v>5</v>
      </c>
      <c r="E7" s="70">
        <v>10</v>
      </c>
      <c r="F7" s="70">
        <v>4</v>
      </c>
      <c r="G7" s="70">
        <v>8</v>
      </c>
      <c r="H7" s="70">
        <v>9</v>
      </c>
      <c r="I7" s="70">
        <v>13</v>
      </c>
      <c r="J7" s="70">
        <v>5</v>
      </c>
      <c r="K7" s="70">
        <v>5</v>
      </c>
      <c r="L7" s="70">
        <v>5</v>
      </c>
      <c r="M7" s="70">
        <v>15</v>
      </c>
      <c r="N7" s="70">
        <f>SUM(C7:M7)</f>
        <v>89</v>
      </c>
      <c r="O7" s="70"/>
      <c r="P7" s="731">
        <v>86.75</v>
      </c>
      <c r="Q7" s="70"/>
      <c r="R7" s="546"/>
      <c r="S7" s="70"/>
      <c r="T7" s="70"/>
      <c r="U7" s="70"/>
    </row>
    <row r="8" spans="1:21" x14ac:dyDescent="0.25">
      <c r="A8" s="70" t="s">
        <v>29</v>
      </c>
      <c r="B8" s="247"/>
      <c r="C8" s="70">
        <v>10</v>
      </c>
      <c r="D8" s="70">
        <v>4</v>
      </c>
      <c r="E8" s="70">
        <v>10</v>
      </c>
      <c r="F8" s="70">
        <v>4</v>
      </c>
      <c r="G8" s="70">
        <v>10</v>
      </c>
      <c r="H8" s="70">
        <v>10</v>
      </c>
      <c r="I8" s="70">
        <v>12</v>
      </c>
      <c r="J8" s="70">
        <v>4</v>
      </c>
      <c r="K8" s="70">
        <v>5</v>
      </c>
      <c r="L8" s="70">
        <v>5</v>
      </c>
      <c r="M8" s="70">
        <v>15</v>
      </c>
      <c r="N8" s="70">
        <f>SUM(C8:M8)</f>
        <v>89</v>
      </c>
      <c r="O8" s="70"/>
      <c r="P8" s="732"/>
      <c r="Q8" s="70"/>
      <c r="R8" s="546"/>
      <c r="S8" s="70"/>
      <c r="T8" s="70"/>
      <c r="U8" s="70"/>
    </row>
    <row r="9" spans="1:21" x14ac:dyDescent="0.25">
      <c r="A9" s="70" t="s">
        <v>85</v>
      </c>
      <c r="B9" s="247"/>
      <c r="C9" s="70">
        <v>9</v>
      </c>
      <c r="D9" s="70">
        <v>4</v>
      </c>
      <c r="E9" s="70">
        <v>10</v>
      </c>
      <c r="F9" s="70">
        <v>5</v>
      </c>
      <c r="G9" s="70">
        <v>8</v>
      </c>
      <c r="H9" s="70">
        <v>8</v>
      </c>
      <c r="I9" s="70">
        <v>12</v>
      </c>
      <c r="J9" s="70">
        <v>4</v>
      </c>
      <c r="K9" s="70">
        <v>5</v>
      </c>
      <c r="L9" s="70">
        <v>5</v>
      </c>
      <c r="M9" s="70">
        <v>15</v>
      </c>
      <c r="N9" s="70">
        <f>SUM(C9:M9)</f>
        <v>85</v>
      </c>
      <c r="O9" s="70"/>
      <c r="P9" s="732"/>
      <c r="Q9" s="70">
        <v>91.3</v>
      </c>
      <c r="R9" s="546">
        <v>1</v>
      </c>
      <c r="S9" s="70"/>
      <c r="T9" s="70"/>
      <c r="U9" s="70"/>
    </row>
    <row r="10" spans="1:21" x14ac:dyDescent="0.25">
      <c r="A10" s="70" t="s">
        <v>32</v>
      </c>
      <c r="B10" s="247"/>
      <c r="C10" s="70">
        <v>10</v>
      </c>
      <c r="D10" s="70">
        <v>4</v>
      </c>
      <c r="E10" s="70">
        <v>8</v>
      </c>
      <c r="F10" s="70">
        <v>4</v>
      </c>
      <c r="G10" s="70">
        <v>8</v>
      </c>
      <c r="H10" s="70">
        <v>8</v>
      </c>
      <c r="I10" s="70">
        <v>13</v>
      </c>
      <c r="J10" s="70">
        <v>4</v>
      </c>
      <c r="K10" s="70">
        <v>5</v>
      </c>
      <c r="L10" s="70">
        <v>5</v>
      </c>
      <c r="M10" s="70">
        <v>15</v>
      </c>
      <c r="N10" s="70">
        <f>SUM(C10:M10)</f>
        <v>84</v>
      </c>
      <c r="O10" s="70"/>
      <c r="P10" s="733"/>
      <c r="Q10" s="70"/>
      <c r="R10" s="546"/>
      <c r="S10" s="70"/>
      <c r="T10" s="70"/>
      <c r="U10" s="70"/>
    </row>
    <row r="11" spans="1:21" x14ac:dyDescent="0.25">
      <c r="A11" s="70"/>
      <c r="B11" s="248" t="s">
        <v>216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120">
        <f>SUM(N7:N10)</f>
        <v>347</v>
      </c>
      <c r="O11" s="70"/>
      <c r="P11" s="70"/>
      <c r="Q11" s="70"/>
      <c r="R11" s="546"/>
      <c r="S11" s="70"/>
      <c r="T11" s="70"/>
      <c r="U11" s="70"/>
    </row>
    <row r="12" spans="1:21" x14ac:dyDescent="0.25">
      <c r="A12" s="70" t="s">
        <v>217</v>
      </c>
      <c r="B12" s="247" t="s">
        <v>317</v>
      </c>
      <c r="C12" s="70">
        <v>8</v>
      </c>
      <c r="D12" s="70">
        <v>4</v>
      </c>
      <c r="E12" s="70">
        <v>10</v>
      </c>
      <c r="F12" s="70">
        <v>3</v>
      </c>
      <c r="G12" s="70">
        <v>8</v>
      </c>
      <c r="H12" s="70">
        <v>7</v>
      </c>
      <c r="I12" s="70">
        <v>10</v>
      </c>
      <c r="J12" s="70">
        <v>3</v>
      </c>
      <c r="K12" s="70">
        <v>5</v>
      </c>
      <c r="L12" s="70">
        <v>4</v>
      </c>
      <c r="M12" s="70">
        <v>10</v>
      </c>
      <c r="N12" s="70">
        <f>SUM(C12:M12)</f>
        <v>72</v>
      </c>
      <c r="O12" s="70"/>
      <c r="P12" s="731">
        <v>69</v>
      </c>
      <c r="Q12" s="70"/>
      <c r="R12" s="546"/>
      <c r="S12" s="70"/>
      <c r="T12" s="70"/>
      <c r="U12" s="70"/>
    </row>
    <row r="13" spans="1:21" x14ac:dyDescent="0.25">
      <c r="A13" s="70" t="s">
        <v>29</v>
      </c>
      <c r="B13" s="247"/>
      <c r="C13" s="70">
        <v>9</v>
      </c>
      <c r="D13" s="70">
        <v>4</v>
      </c>
      <c r="E13" s="70">
        <v>10</v>
      </c>
      <c r="F13" s="70">
        <v>3</v>
      </c>
      <c r="G13" s="70">
        <v>8</v>
      </c>
      <c r="H13" s="70">
        <v>8</v>
      </c>
      <c r="I13" s="70">
        <v>9</v>
      </c>
      <c r="J13" s="70">
        <v>5</v>
      </c>
      <c r="K13" s="70">
        <v>5</v>
      </c>
      <c r="L13" s="70">
        <v>5</v>
      </c>
      <c r="M13" s="70">
        <v>15</v>
      </c>
      <c r="N13" s="70">
        <f>SUM(C13:M13)</f>
        <v>81</v>
      </c>
      <c r="O13" s="70"/>
      <c r="P13" s="732"/>
      <c r="Q13" s="70"/>
      <c r="R13" s="546"/>
      <c r="S13" s="70"/>
      <c r="T13" s="70"/>
      <c r="U13" s="70"/>
    </row>
    <row r="14" spans="1:21" x14ac:dyDescent="0.25">
      <c r="A14" s="70" t="s">
        <v>85</v>
      </c>
      <c r="B14" s="247"/>
      <c r="C14" s="70">
        <v>9</v>
      </c>
      <c r="D14" s="70">
        <v>4</v>
      </c>
      <c r="E14" s="70">
        <v>10</v>
      </c>
      <c r="F14" s="70">
        <v>4</v>
      </c>
      <c r="G14" s="70">
        <v>8</v>
      </c>
      <c r="H14" s="70">
        <v>8</v>
      </c>
      <c r="I14" s="70">
        <v>10</v>
      </c>
      <c r="J14" s="70">
        <v>4</v>
      </c>
      <c r="K14" s="70">
        <v>4</v>
      </c>
      <c r="L14" s="70">
        <v>4</v>
      </c>
      <c r="M14" s="70">
        <v>10</v>
      </c>
      <c r="N14" s="70">
        <f>SUM(C14:M14)</f>
        <v>75</v>
      </c>
      <c r="O14" s="70"/>
      <c r="P14" s="732"/>
      <c r="Q14" s="70">
        <v>72.599999999999994</v>
      </c>
      <c r="R14" s="546">
        <v>2</v>
      </c>
      <c r="S14" s="70"/>
      <c r="T14" s="70"/>
      <c r="U14" s="70"/>
    </row>
    <row r="15" spans="1:21" x14ac:dyDescent="0.25">
      <c r="A15" s="70" t="s">
        <v>32</v>
      </c>
      <c r="B15" s="247"/>
      <c r="C15" s="70">
        <v>7</v>
      </c>
      <c r="D15" s="70">
        <v>4</v>
      </c>
      <c r="E15" s="70">
        <v>9</v>
      </c>
      <c r="F15" s="70">
        <v>3</v>
      </c>
      <c r="G15" s="70">
        <v>6</v>
      </c>
      <c r="H15" s="70">
        <v>6</v>
      </c>
      <c r="I15" s="70">
        <v>8</v>
      </c>
      <c r="J15" s="70">
        <v>4</v>
      </c>
      <c r="K15" s="70">
        <v>4</v>
      </c>
      <c r="L15" s="70">
        <v>4</v>
      </c>
      <c r="M15" s="70">
        <v>13</v>
      </c>
      <c r="N15" s="70">
        <f>SUM(C15:M15)</f>
        <v>68</v>
      </c>
      <c r="O15" s="70">
        <v>5</v>
      </c>
      <c r="P15" s="733"/>
      <c r="Q15" s="70"/>
      <c r="R15" s="546"/>
      <c r="S15" s="70"/>
      <c r="T15" s="70"/>
      <c r="U15" s="70"/>
    </row>
    <row r="16" spans="1:21" x14ac:dyDescent="0.25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120">
        <f>SUM(N12:N15)</f>
        <v>296</v>
      </c>
      <c r="O16" s="70"/>
      <c r="P16" s="70"/>
      <c r="Q16" s="70"/>
      <c r="R16" s="546"/>
      <c r="S16" s="70"/>
      <c r="T16" s="70"/>
      <c r="U16" s="70"/>
    </row>
  </sheetData>
  <mergeCells count="2">
    <mergeCell ref="P7:P10"/>
    <mergeCell ref="P12:P1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1"/>
  <sheetViews>
    <sheetView topLeftCell="B1" workbookViewId="0">
      <selection activeCell="C7" sqref="C7"/>
    </sheetView>
  </sheetViews>
  <sheetFormatPr defaultRowHeight="15" x14ac:dyDescent="0.25"/>
  <cols>
    <col min="1" max="1" width="9.140625" hidden="1" customWidth="1"/>
    <col min="2" max="2" width="16.140625" customWidth="1"/>
    <col min="3" max="3" width="23" customWidth="1"/>
    <col min="4" max="22" width="6.7109375" customWidth="1"/>
    <col min="23" max="23" width="8.85546875" style="545"/>
  </cols>
  <sheetData>
    <row r="2" spans="2:23" ht="15.75" x14ac:dyDescent="0.25">
      <c r="E2" s="777" t="s">
        <v>219</v>
      </c>
      <c r="F2" s="777"/>
      <c r="G2" s="777"/>
      <c r="H2" s="777"/>
      <c r="I2" s="777"/>
      <c r="J2" s="777"/>
      <c r="K2" s="777"/>
      <c r="L2" s="777"/>
      <c r="M2" s="777"/>
      <c r="N2" s="777"/>
      <c r="O2" s="777"/>
      <c r="P2" s="777"/>
      <c r="Q2" s="777"/>
      <c r="R2" s="777"/>
      <c r="S2" s="777"/>
    </row>
    <row r="4" spans="2:23" ht="15.75" thickBot="1" x14ac:dyDescent="0.3"/>
    <row r="5" spans="2:23" ht="77.25" thickBot="1" x14ac:dyDescent="0.3">
      <c r="C5" s="249" t="s">
        <v>184</v>
      </c>
      <c r="D5" s="10" t="s">
        <v>220</v>
      </c>
      <c r="E5" s="10" t="s">
        <v>221</v>
      </c>
      <c r="F5" s="10" t="s">
        <v>37</v>
      </c>
      <c r="G5" s="10" t="s">
        <v>222</v>
      </c>
      <c r="H5" s="10" t="s">
        <v>223</v>
      </c>
      <c r="I5" s="10" t="s">
        <v>224</v>
      </c>
      <c r="J5" s="10" t="s">
        <v>225</v>
      </c>
      <c r="K5" s="10" t="s">
        <v>226</v>
      </c>
      <c r="L5" s="10" t="s">
        <v>227</v>
      </c>
      <c r="M5" s="10" t="s">
        <v>228</v>
      </c>
      <c r="N5" s="611" t="s">
        <v>229</v>
      </c>
      <c r="O5" s="612"/>
      <c r="P5" s="613"/>
      <c r="Q5" s="10" t="s">
        <v>230</v>
      </c>
      <c r="R5" s="10" t="s">
        <v>196</v>
      </c>
      <c r="S5" s="238" t="s">
        <v>231</v>
      </c>
      <c r="T5" s="250" t="s">
        <v>65</v>
      </c>
      <c r="U5" s="51" t="s">
        <v>309</v>
      </c>
      <c r="V5" s="51" t="s">
        <v>34</v>
      </c>
      <c r="W5" s="585" t="s">
        <v>294</v>
      </c>
    </row>
    <row r="6" spans="2:23" x14ac:dyDescent="0.25">
      <c r="C6" s="143"/>
      <c r="D6" s="143">
        <v>10</v>
      </c>
      <c r="E6" s="143">
        <v>5</v>
      </c>
      <c r="F6" s="143">
        <v>5</v>
      </c>
      <c r="G6" s="143">
        <v>10</v>
      </c>
      <c r="H6" s="143">
        <v>10</v>
      </c>
      <c r="I6" s="143">
        <v>10</v>
      </c>
      <c r="J6" s="143">
        <v>10</v>
      </c>
      <c r="K6" s="143">
        <v>5</v>
      </c>
      <c r="L6" s="143">
        <v>5</v>
      </c>
      <c r="M6" s="143">
        <v>5</v>
      </c>
      <c r="N6" s="143">
        <v>5</v>
      </c>
      <c r="O6" s="143">
        <v>5</v>
      </c>
      <c r="P6" s="143">
        <v>5</v>
      </c>
      <c r="Q6" s="143">
        <v>20</v>
      </c>
      <c r="R6" s="143">
        <v>5</v>
      </c>
      <c r="S6" s="251">
        <v>5</v>
      </c>
      <c r="T6" s="143">
        <v>115</v>
      </c>
    </row>
    <row r="7" spans="2:23" x14ac:dyDescent="0.25">
      <c r="B7" t="s">
        <v>84</v>
      </c>
      <c r="C7" s="252" t="s">
        <v>336</v>
      </c>
      <c r="D7" s="70">
        <v>8</v>
      </c>
      <c r="E7" s="70">
        <v>5</v>
      </c>
      <c r="F7" s="70">
        <v>5</v>
      </c>
      <c r="G7" s="70">
        <v>7</v>
      </c>
      <c r="H7" s="70">
        <v>8</v>
      </c>
      <c r="I7" s="70">
        <v>6</v>
      </c>
      <c r="J7" s="70">
        <v>10</v>
      </c>
      <c r="K7" s="70">
        <v>3</v>
      </c>
      <c r="L7" s="70">
        <v>5</v>
      </c>
      <c r="M7" s="70">
        <v>5</v>
      </c>
      <c r="N7" s="70">
        <v>3</v>
      </c>
      <c r="O7" s="70">
        <v>5</v>
      </c>
      <c r="P7" s="70">
        <v>5</v>
      </c>
      <c r="Q7" s="70">
        <v>15</v>
      </c>
      <c r="R7" s="70">
        <v>5</v>
      </c>
      <c r="S7" s="141"/>
      <c r="T7" s="70">
        <f>SUM(D7:S7)</f>
        <v>95</v>
      </c>
      <c r="U7" s="778">
        <v>95</v>
      </c>
    </row>
    <row r="8" spans="2:23" x14ac:dyDescent="0.25">
      <c r="B8" t="s">
        <v>85</v>
      </c>
      <c r="C8" s="70"/>
      <c r="D8" s="70">
        <v>10</v>
      </c>
      <c r="E8" s="70">
        <v>5</v>
      </c>
      <c r="F8" s="70">
        <v>5</v>
      </c>
      <c r="G8" s="70">
        <v>8</v>
      </c>
      <c r="H8" s="70">
        <v>10</v>
      </c>
      <c r="I8" s="70">
        <v>9</v>
      </c>
      <c r="J8" s="70">
        <v>9</v>
      </c>
      <c r="K8" s="70">
        <v>5</v>
      </c>
      <c r="L8" s="70">
        <v>5</v>
      </c>
      <c r="M8" s="70">
        <v>5</v>
      </c>
      <c r="N8" s="70">
        <v>5</v>
      </c>
      <c r="O8" s="70">
        <v>5</v>
      </c>
      <c r="P8" s="70">
        <v>5</v>
      </c>
      <c r="Q8" s="70">
        <v>18</v>
      </c>
      <c r="R8" s="70">
        <v>5</v>
      </c>
      <c r="S8" s="141"/>
      <c r="T8" s="70">
        <f>SUM(D8:S8)</f>
        <v>109</v>
      </c>
      <c r="U8" s="778"/>
      <c r="V8">
        <v>82.6</v>
      </c>
      <c r="W8" s="545">
        <v>1</v>
      </c>
    </row>
    <row r="9" spans="2:23" x14ac:dyDescent="0.25">
      <c r="B9" t="s">
        <v>86</v>
      </c>
      <c r="C9" s="70"/>
      <c r="D9" s="253">
        <v>8</v>
      </c>
      <c r="E9" s="253">
        <v>3</v>
      </c>
      <c r="F9" s="253">
        <v>4</v>
      </c>
      <c r="G9" s="253">
        <v>6</v>
      </c>
      <c r="H9" s="253">
        <v>6</v>
      </c>
      <c r="I9" s="253">
        <v>7</v>
      </c>
      <c r="J9" s="253">
        <v>6</v>
      </c>
      <c r="K9" s="253">
        <v>7</v>
      </c>
      <c r="L9" s="253">
        <v>4</v>
      </c>
      <c r="M9" s="253">
        <v>4</v>
      </c>
      <c r="N9" s="253">
        <v>3</v>
      </c>
      <c r="O9" s="253">
        <v>4</v>
      </c>
      <c r="P9" s="253">
        <v>3</v>
      </c>
      <c r="Q9" s="253">
        <v>14</v>
      </c>
      <c r="R9" s="253">
        <v>4</v>
      </c>
      <c r="S9" s="254"/>
      <c r="T9" s="70">
        <f>SUM(D9:S9)</f>
        <v>83</v>
      </c>
      <c r="U9" s="778"/>
    </row>
    <row r="10" spans="2:23" x14ac:dyDescent="0.25">
      <c r="B10" t="s">
        <v>41</v>
      </c>
      <c r="C10" s="70"/>
      <c r="D10" s="255">
        <v>8</v>
      </c>
      <c r="E10" s="255">
        <v>4</v>
      </c>
      <c r="F10" s="255">
        <v>5</v>
      </c>
      <c r="G10" s="255">
        <v>7</v>
      </c>
      <c r="H10" s="255">
        <v>8</v>
      </c>
      <c r="I10" s="255">
        <v>7</v>
      </c>
      <c r="J10" s="255">
        <v>9</v>
      </c>
      <c r="K10" s="255">
        <v>3</v>
      </c>
      <c r="L10" s="255">
        <v>4</v>
      </c>
      <c r="M10" s="255">
        <v>5</v>
      </c>
      <c r="N10" s="255">
        <v>5</v>
      </c>
      <c r="O10" s="255">
        <v>3</v>
      </c>
      <c r="P10" s="255">
        <v>4</v>
      </c>
      <c r="Q10" s="255">
        <v>17</v>
      </c>
      <c r="R10" s="255">
        <v>4</v>
      </c>
      <c r="S10" s="256"/>
      <c r="T10" s="255">
        <f>SUM(D10:S10)</f>
        <v>93</v>
      </c>
      <c r="U10" s="778"/>
    </row>
    <row r="11" spans="2:23" x14ac:dyDescent="0.25">
      <c r="T11" s="257">
        <f>SUM(T7:T10)</f>
        <v>380</v>
      </c>
    </row>
  </sheetData>
  <mergeCells count="3">
    <mergeCell ref="E2:S2"/>
    <mergeCell ref="N5:P5"/>
    <mergeCell ref="U7:U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workbookViewId="0">
      <selection activeCell="Q29" sqref="Q28:Q29"/>
    </sheetView>
  </sheetViews>
  <sheetFormatPr defaultRowHeight="15" x14ac:dyDescent="0.25"/>
  <cols>
    <col min="1" max="1" width="25.7109375" customWidth="1"/>
    <col min="7" max="7" width="8.85546875" style="545"/>
  </cols>
  <sheetData>
    <row r="2" spans="1:8" ht="26.25" x14ac:dyDescent="0.4">
      <c r="B2" s="145" t="s">
        <v>233</v>
      </c>
    </row>
    <row r="4" spans="1:8" ht="30" x14ac:dyDescent="0.25">
      <c r="A4" s="258" t="s">
        <v>234</v>
      </c>
      <c r="B4" s="152" t="s">
        <v>32</v>
      </c>
      <c r="C4" s="70" t="s">
        <v>41</v>
      </c>
      <c r="D4" s="70" t="s">
        <v>42</v>
      </c>
      <c r="E4" s="70" t="s">
        <v>30</v>
      </c>
      <c r="F4" s="70"/>
      <c r="G4" s="586" t="s">
        <v>294</v>
      </c>
    </row>
    <row r="5" spans="1:8" x14ac:dyDescent="0.25">
      <c r="A5" s="779"/>
      <c r="B5" s="779"/>
      <c r="C5" s="70"/>
      <c r="D5" s="70"/>
      <c r="E5" s="70"/>
      <c r="F5" s="70"/>
      <c r="G5" s="546"/>
    </row>
    <row r="6" spans="1:8" ht="15.75" thickBot="1" x14ac:dyDescent="0.3">
      <c r="A6" s="70" t="s">
        <v>310</v>
      </c>
      <c r="B6" s="118">
        <v>22</v>
      </c>
      <c r="C6" s="70">
        <v>21</v>
      </c>
      <c r="D6" s="70">
        <v>23</v>
      </c>
      <c r="E6" s="243">
        <v>26</v>
      </c>
      <c r="F6" s="70">
        <f>(B6+C6+D6+E6)/4</f>
        <v>23</v>
      </c>
      <c r="G6" s="546"/>
    </row>
    <row r="7" spans="1:8" x14ac:dyDescent="0.25">
      <c r="A7" s="70" t="s">
        <v>340</v>
      </c>
      <c r="B7" s="70">
        <v>23</v>
      </c>
      <c r="C7" s="70">
        <v>22</v>
      </c>
      <c r="D7" s="70">
        <v>24</v>
      </c>
      <c r="E7" s="70">
        <v>25</v>
      </c>
      <c r="F7" s="70">
        <f t="shared" ref="F7:F22" si="0">(B7+C7+D7+E7)/4</f>
        <v>23.5</v>
      </c>
      <c r="G7" s="546"/>
    </row>
    <row r="8" spans="1:8" x14ac:dyDescent="0.25">
      <c r="A8" s="70" t="s">
        <v>343</v>
      </c>
      <c r="B8" s="70">
        <v>23</v>
      </c>
      <c r="C8" s="70">
        <v>27</v>
      </c>
      <c r="D8" s="70">
        <v>30</v>
      </c>
      <c r="E8" s="70">
        <v>26</v>
      </c>
      <c r="F8" s="70">
        <f t="shared" si="0"/>
        <v>26.5</v>
      </c>
      <c r="G8" s="546"/>
    </row>
    <row r="9" spans="1:8" x14ac:dyDescent="0.25">
      <c r="A9" s="468" t="s">
        <v>344</v>
      </c>
      <c r="B9" s="70">
        <v>27</v>
      </c>
      <c r="C9" s="70">
        <v>27</v>
      </c>
      <c r="D9" s="70">
        <v>26</v>
      </c>
      <c r="E9" s="70">
        <v>29</v>
      </c>
      <c r="F9" s="70">
        <f t="shared" si="0"/>
        <v>27.25</v>
      </c>
      <c r="G9" s="546">
        <v>3</v>
      </c>
      <c r="H9" s="595"/>
    </row>
    <row r="10" spans="1:8" x14ac:dyDescent="0.25">
      <c r="A10" s="587" t="s">
        <v>344</v>
      </c>
      <c r="B10" s="70">
        <v>26</v>
      </c>
      <c r="C10" s="70">
        <v>29</v>
      </c>
      <c r="D10" s="70">
        <v>25</v>
      </c>
      <c r="E10" s="70">
        <v>27</v>
      </c>
      <c r="F10" s="70">
        <f t="shared" si="0"/>
        <v>26.75</v>
      </c>
      <c r="G10" s="546"/>
    </row>
    <row r="11" spans="1:8" x14ac:dyDescent="0.25">
      <c r="A11" s="70" t="s">
        <v>307</v>
      </c>
      <c r="B11" s="70">
        <v>21</v>
      </c>
      <c r="C11" s="70">
        <v>23</v>
      </c>
      <c r="D11" s="70">
        <v>23</v>
      </c>
      <c r="E11" s="70">
        <v>25</v>
      </c>
      <c r="F11" s="70">
        <f t="shared" si="0"/>
        <v>23</v>
      </c>
      <c r="G11" s="546"/>
    </row>
    <row r="12" spans="1:8" x14ac:dyDescent="0.25">
      <c r="A12" s="468" t="s">
        <v>330</v>
      </c>
      <c r="B12" s="70">
        <v>29</v>
      </c>
      <c r="C12" s="70">
        <v>30</v>
      </c>
      <c r="D12" s="70">
        <v>29</v>
      </c>
      <c r="E12" s="70">
        <v>27</v>
      </c>
      <c r="F12" s="70">
        <f t="shared" si="0"/>
        <v>28.75</v>
      </c>
      <c r="G12" s="546">
        <v>1</v>
      </c>
    </row>
    <row r="13" spans="1:8" x14ac:dyDescent="0.25">
      <c r="A13" s="70" t="s">
        <v>313</v>
      </c>
      <c r="B13" s="70">
        <v>26</v>
      </c>
      <c r="C13" s="70">
        <v>27</v>
      </c>
      <c r="D13" s="70">
        <v>26</v>
      </c>
      <c r="E13" s="70">
        <v>27</v>
      </c>
      <c r="F13" s="70">
        <f t="shared" si="0"/>
        <v>26.5</v>
      </c>
      <c r="G13" s="546"/>
    </row>
    <row r="14" spans="1:8" x14ac:dyDescent="0.25">
      <c r="A14" s="70" t="s">
        <v>314</v>
      </c>
      <c r="B14" s="70">
        <v>22</v>
      </c>
      <c r="C14" s="70">
        <v>27</v>
      </c>
      <c r="D14" s="70">
        <v>24</v>
      </c>
      <c r="E14" s="70">
        <v>26</v>
      </c>
      <c r="F14" s="70">
        <f t="shared" si="0"/>
        <v>24.75</v>
      </c>
      <c r="G14" s="546"/>
    </row>
    <row r="15" spans="1:8" x14ac:dyDescent="0.25">
      <c r="A15" s="70" t="s">
        <v>318</v>
      </c>
      <c r="B15" s="70">
        <v>23</v>
      </c>
      <c r="C15" s="70">
        <v>26</v>
      </c>
      <c r="D15" s="70">
        <v>25</v>
      </c>
      <c r="E15" s="70">
        <v>26</v>
      </c>
      <c r="F15" s="70">
        <f t="shared" si="0"/>
        <v>25</v>
      </c>
      <c r="G15" s="546"/>
    </row>
    <row r="16" spans="1:8" x14ac:dyDescent="0.25">
      <c r="A16" s="70" t="s">
        <v>345</v>
      </c>
      <c r="B16" s="70">
        <v>21</v>
      </c>
      <c r="C16" s="70">
        <v>24</v>
      </c>
      <c r="D16" s="70">
        <v>23</v>
      </c>
      <c r="E16" s="70">
        <v>25</v>
      </c>
      <c r="F16" s="70">
        <f t="shared" si="0"/>
        <v>23.25</v>
      </c>
      <c r="G16" s="546"/>
    </row>
    <row r="17" spans="1:8" x14ac:dyDescent="0.25">
      <c r="A17" s="468" t="s">
        <v>308</v>
      </c>
      <c r="B17" s="70">
        <v>28</v>
      </c>
      <c r="C17" s="70">
        <v>28</v>
      </c>
      <c r="D17" s="70">
        <v>28</v>
      </c>
      <c r="E17" s="70">
        <v>30</v>
      </c>
      <c r="F17" s="70">
        <f t="shared" si="0"/>
        <v>28.5</v>
      </c>
      <c r="G17" s="546">
        <v>2</v>
      </c>
    </row>
    <row r="18" spans="1:8" x14ac:dyDescent="0.25">
      <c r="A18" s="70" t="s">
        <v>320</v>
      </c>
      <c r="B18" s="70">
        <v>24</v>
      </c>
      <c r="C18" s="70">
        <v>26</v>
      </c>
      <c r="D18" s="70">
        <v>20</v>
      </c>
      <c r="E18" s="70">
        <v>26</v>
      </c>
      <c r="F18" s="70">
        <f t="shared" si="0"/>
        <v>24</v>
      </c>
      <c r="G18" s="546"/>
    </row>
    <row r="19" spans="1:8" x14ac:dyDescent="0.25">
      <c r="A19" s="70" t="s">
        <v>304</v>
      </c>
      <c r="B19" s="70">
        <v>24</v>
      </c>
      <c r="C19" s="70">
        <v>27</v>
      </c>
      <c r="D19" s="70">
        <v>27</v>
      </c>
      <c r="E19" s="70">
        <v>28</v>
      </c>
      <c r="F19" s="70">
        <f t="shared" si="0"/>
        <v>26.5</v>
      </c>
      <c r="G19" s="546"/>
    </row>
    <row r="20" spans="1:8" x14ac:dyDescent="0.25">
      <c r="A20" s="468" t="s">
        <v>315</v>
      </c>
      <c r="B20" s="70">
        <v>30</v>
      </c>
      <c r="C20" s="70">
        <v>27</v>
      </c>
      <c r="D20" s="70">
        <v>27</v>
      </c>
      <c r="E20" s="70">
        <v>27</v>
      </c>
      <c r="F20" s="70">
        <f t="shared" si="0"/>
        <v>27.75</v>
      </c>
      <c r="G20" s="546">
        <v>2</v>
      </c>
      <c r="H20" s="595"/>
    </row>
    <row r="21" spans="1:8" x14ac:dyDescent="0.25">
      <c r="A21" s="70" t="s">
        <v>317</v>
      </c>
      <c r="B21" s="70">
        <v>24</v>
      </c>
      <c r="C21" s="70">
        <v>25</v>
      </c>
      <c r="D21" s="70">
        <v>24</v>
      </c>
      <c r="E21" s="70">
        <v>27</v>
      </c>
      <c r="F21" s="70">
        <f t="shared" si="0"/>
        <v>25</v>
      </c>
      <c r="G21" s="546"/>
    </row>
    <row r="22" spans="1:8" x14ac:dyDescent="0.25">
      <c r="A22" s="70" t="s">
        <v>346</v>
      </c>
      <c r="B22" s="70">
        <v>25</v>
      </c>
      <c r="C22" s="70">
        <v>27</v>
      </c>
      <c r="D22" s="70">
        <v>23</v>
      </c>
      <c r="E22" s="70">
        <v>25</v>
      </c>
      <c r="F22" s="70">
        <f t="shared" si="0"/>
        <v>25</v>
      </c>
      <c r="G22" s="546"/>
    </row>
    <row r="23" spans="1:8" x14ac:dyDescent="0.25">
      <c r="A23" s="70"/>
      <c r="B23" s="70"/>
      <c r="C23" s="70"/>
      <c r="D23" s="70"/>
      <c r="E23" s="70"/>
      <c r="F23" s="70"/>
      <c r="G23" s="546"/>
    </row>
    <row r="24" spans="1:8" x14ac:dyDescent="0.25">
      <c r="A24" s="70"/>
      <c r="B24" s="70"/>
      <c r="C24" s="70"/>
      <c r="D24" s="70"/>
      <c r="E24" s="70"/>
      <c r="F24" s="70"/>
      <c r="G24" s="546"/>
    </row>
    <row r="25" spans="1:8" x14ac:dyDescent="0.25">
      <c r="A25" s="70"/>
      <c r="B25" s="70"/>
      <c r="C25" s="70"/>
      <c r="D25" s="70"/>
      <c r="E25" s="70"/>
      <c r="F25" s="70"/>
      <c r="G25" s="546"/>
    </row>
  </sheetData>
  <mergeCells count="1">
    <mergeCell ref="A5:B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9"/>
  <sheetViews>
    <sheetView workbookViewId="0">
      <selection activeCell="C11" sqref="C11"/>
    </sheetView>
  </sheetViews>
  <sheetFormatPr defaultRowHeight="15" x14ac:dyDescent="0.25"/>
  <cols>
    <col min="1" max="1" width="1.5703125" customWidth="1"/>
    <col min="2" max="2" width="15.85546875" customWidth="1"/>
    <col min="3" max="3" width="22.7109375" customWidth="1"/>
    <col min="17" max="17" width="8.85546875" style="38"/>
  </cols>
  <sheetData>
    <row r="1" spans="2:18" ht="76.150000000000006" customHeight="1" x14ac:dyDescent="0.4">
      <c r="C1" s="780" t="s">
        <v>354</v>
      </c>
      <c r="D1" s="781"/>
      <c r="E1" s="781"/>
      <c r="F1" s="781"/>
      <c r="G1" s="781"/>
      <c r="H1" s="781"/>
      <c r="I1" s="781"/>
      <c r="J1" s="781"/>
      <c r="K1" s="781"/>
      <c r="L1" s="781"/>
      <c r="M1" s="781"/>
    </row>
    <row r="2" spans="2:18" ht="102" x14ac:dyDescent="0.25">
      <c r="B2" s="70"/>
      <c r="C2" s="248" t="s">
        <v>36</v>
      </c>
      <c r="D2" s="248" t="s">
        <v>131</v>
      </c>
      <c r="E2" s="248" t="s">
        <v>235</v>
      </c>
      <c r="F2" s="248" t="s">
        <v>236</v>
      </c>
      <c r="G2" s="248" t="s">
        <v>237</v>
      </c>
      <c r="H2" s="248" t="s">
        <v>238</v>
      </c>
      <c r="I2" s="248" t="s">
        <v>106</v>
      </c>
      <c r="J2" s="248" t="s">
        <v>239</v>
      </c>
      <c r="K2" s="248" t="s">
        <v>240</v>
      </c>
      <c r="L2" s="248" t="s">
        <v>241</v>
      </c>
      <c r="M2" s="248" t="s">
        <v>135</v>
      </c>
      <c r="N2" s="259" t="s">
        <v>50</v>
      </c>
      <c r="O2" s="259" t="s">
        <v>242</v>
      </c>
      <c r="P2" s="259" t="s">
        <v>34</v>
      </c>
      <c r="Q2" s="532" t="s">
        <v>294</v>
      </c>
      <c r="R2" s="70"/>
    </row>
    <row r="3" spans="2:18" x14ac:dyDescent="0.25">
      <c r="B3" s="70"/>
      <c r="C3" s="248"/>
      <c r="D3" s="248">
        <v>10</v>
      </c>
      <c r="E3" s="248">
        <v>20</v>
      </c>
      <c r="F3" s="248">
        <v>20</v>
      </c>
      <c r="G3" s="248">
        <v>20</v>
      </c>
      <c r="H3" s="248">
        <v>20</v>
      </c>
      <c r="I3" s="248">
        <v>10</v>
      </c>
      <c r="J3" s="248">
        <v>10</v>
      </c>
      <c r="K3" s="248">
        <v>10</v>
      </c>
      <c r="L3" s="248">
        <v>10</v>
      </c>
      <c r="M3" s="248">
        <v>10</v>
      </c>
      <c r="N3" s="70">
        <f>SUM(D3:M3)</f>
        <v>140</v>
      </c>
      <c r="O3" s="782">
        <v>115</v>
      </c>
      <c r="P3" s="70"/>
      <c r="Q3" s="114"/>
      <c r="R3" s="70"/>
    </row>
    <row r="4" spans="2:18" x14ac:dyDescent="0.25">
      <c r="B4" s="70" t="s">
        <v>86</v>
      </c>
      <c r="C4" s="260" t="s">
        <v>306</v>
      </c>
      <c r="D4" s="260">
        <v>10</v>
      </c>
      <c r="E4" s="260">
        <v>9</v>
      </c>
      <c r="F4" s="260">
        <v>8</v>
      </c>
      <c r="G4" s="260">
        <v>8</v>
      </c>
      <c r="H4" s="260">
        <v>9</v>
      </c>
      <c r="I4" s="260">
        <v>9</v>
      </c>
      <c r="J4" s="260">
        <v>9</v>
      </c>
      <c r="K4" s="260">
        <v>7</v>
      </c>
      <c r="L4" s="260">
        <v>8</v>
      </c>
      <c r="M4" s="260"/>
      <c r="N4" s="70">
        <f>SUM(D4:M4)</f>
        <v>77</v>
      </c>
      <c r="O4" s="782"/>
      <c r="P4" s="70"/>
      <c r="Q4" s="114"/>
      <c r="R4" s="70"/>
    </row>
    <row r="5" spans="2:18" x14ac:dyDescent="0.25">
      <c r="B5" s="70" t="s">
        <v>98</v>
      </c>
      <c r="C5" s="70"/>
      <c r="D5" s="70">
        <v>10</v>
      </c>
      <c r="E5" s="70">
        <v>20</v>
      </c>
      <c r="F5" s="70">
        <v>20</v>
      </c>
      <c r="G5" s="70">
        <v>20</v>
      </c>
      <c r="H5" s="70">
        <v>20</v>
      </c>
      <c r="I5" s="70">
        <v>10</v>
      </c>
      <c r="J5" s="70">
        <v>10</v>
      </c>
      <c r="K5" s="70">
        <v>10</v>
      </c>
      <c r="L5" s="70">
        <v>10</v>
      </c>
      <c r="M5" s="70"/>
      <c r="N5" s="70">
        <f>SUM(D5:M5)</f>
        <v>130</v>
      </c>
      <c r="O5" s="782"/>
      <c r="P5" s="70">
        <v>83</v>
      </c>
      <c r="Q5" s="546">
        <v>1</v>
      </c>
      <c r="R5" s="70"/>
    </row>
    <row r="6" spans="2:18" x14ac:dyDescent="0.25">
      <c r="B6" s="70" t="s">
        <v>45</v>
      </c>
      <c r="C6" s="70"/>
      <c r="D6" s="70">
        <v>10</v>
      </c>
      <c r="E6" s="70">
        <v>19</v>
      </c>
      <c r="F6" s="70">
        <v>20</v>
      </c>
      <c r="G6" s="70">
        <v>20</v>
      </c>
      <c r="H6" s="70">
        <v>20</v>
      </c>
      <c r="I6" s="70">
        <v>10</v>
      </c>
      <c r="J6" s="70">
        <v>10</v>
      </c>
      <c r="K6" s="70">
        <v>10</v>
      </c>
      <c r="L6" s="70">
        <v>10</v>
      </c>
      <c r="M6" s="70"/>
      <c r="N6" s="70">
        <f>SUM(D6:M6)</f>
        <v>129</v>
      </c>
      <c r="O6" s="782"/>
      <c r="P6" s="70"/>
      <c r="Q6" s="114"/>
      <c r="R6" s="70"/>
    </row>
    <row r="7" spans="2:18" x14ac:dyDescent="0.25">
      <c r="B7" s="70" t="s">
        <v>87</v>
      </c>
      <c r="C7" s="70"/>
      <c r="D7" s="70">
        <v>10</v>
      </c>
      <c r="E7" s="70">
        <v>19</v>
      </c>
      <c r="F7" s="70">
        <v>19</v>
      </c>
      <c r="G7" s="70">
        <v>19</v>
      </c>
      <c r="H7" s="70">
        <v>20</v>
      </c>
      <c r="I7" s="70">
        <v>10</v>
      </c>
      <c r="J7" s="70">
        <v>10</v>
      </c>
      <c r="K7" s="70">
        <v>10</v>
      </c>
      <c r="L7" s="70">
        <v>10</v>
      </c>
      <c r="M7" s="70"/>
      <c r="N7" s="70">
        <f>SUM(D7:M7)</f>
        <v>127</v>
      </c>
      <c r="O7" s="782"/>
      <c r="P7" s="70"/>
      <c r="Q7" s="114"/>
      <c r="R7" s="70"/>
    </row>
    <row r="8" spans="2:18" x14ac:dyDescent="0.25"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120">
        <f>SUM(N4:N7)</f>
        <v>463</v>
      </c>
      <c r="O8" s="782"/>
      <c r="P8" s="70"/>
      <c r="Q8" s="114"/>
      <c r="R8" s="70"/>
    </row>
    <row r="9" spans="2:18" x14ac:dyDescent="0.25"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114"/>
      <c r="R9" s="70"/>
    </row>
  </sheetData>
  <mergeCells count="2">
    <mergeCell ref="C1:M1"/>
    <mergeCell ref="O3:O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14"/>
  <sheetViews>
    <sheetView workbookViewId="0">
      <selection activeCell="B9" sqref="B9"/>
    </sheetView>
  </sheetViews>
  <sheetFormatPr defaultRowHeight="15" x14ac:dyDescent="0.25"/>
  <cols>
    <col min="2" max="2" width="22" customWidth="1"/>
    <col min="7" max="7" width="8.85546875" style="38"/>
  </cols>
  <sheetData>
    <row r="2" spans="2:7" ht="26.25" x14ac:dyDescent="0.4">
      <c r="B2" s="145" t="s">
        <v>258</v>
      </c>
      <c r="G2" s="490"/>
    </row>
    <row r="3" spans="2:7" ht="15.75" thickBot="1" x14ac:dyDescent="0.3">
      <c r="G3" s="490"/>
    </row>
    <row r="4" spans="2:7" x14ac:dyDescent="0.25">
      <c r="B4" s="783" t="s">
        <v>36</v>
      </c>
      <c r="C4" s="785" t="s">
        <v>244</v>
      </c>
      <c r="D4" s="785"/>
      <c r="E4" s="785"/>
      <c r="F4" s="786" t="s">
        <v>309</v>
      </c>
      <c r="G4" s="788" t="s">
        <v>294</v>
      </c>
    </row>
    <row r="5" spans="2:7" ht="30" x14ac:dyDescent="0.25">
      <c r="B5" s="784"/>
      <c r="C5" s="262" t="s">
        <v>42</v>
      </c>
      <c r="D5" s="262" t="s">
        <v>32</v>
      </c>
      <c r="E5" s="262" t="s">
        <v>33</v>
      </c>
      <c r="F5" s="787"/>
      <c r="G5" s="789"/>
    </row>
    <row r="6" spans="2:7" ht="15.75" thickBot="1" x14ac:dyDescent="0.3">
      <c r="B6" s="275"/>
      <c r="C6" s="276"/>
      <c r="D6" s="276"/>
      <c r="E6" s="276"/>
      <c r="F6" s="274"/>
      <c r="G6" s="527"/>
    </row>
    <row r="7" spans="2:7" x14ac:dyDescent="0.25">
      <c r="B7" s="263" t="s">
        <v>337</v>
      </c>
      <c r="C7" s="277">
        <v>26</v>
      </c>
      <c r="D7" s="283"/>
      <c r="E7" s="280"/>
      <c r="F7" s="264">
        <f t="shared" ref="F7:F14" si="0">(C7+D7+E7)/3</f>
        <v>8.6666666666666661</v>
      </c>
      <c r="G7" s="528">
        <v>3</v>
      </c>
    </row>
    <row r="8" spans="2:7" x14ac:dyDescent="0.25">
      <c r="B8" s="265" t="s">
        <v>338</v>
      </c>
      <c r="C8" s="278">
        <v>28</v>
      </c>
      <c r="D8" s="284"/>
      <c r="E8" s="281"/>
      <c r="F8" s="267">
        <f t="shared" si="0"/>
        <v>9.3333333333333339</v>
      </c>
      <c r="G8" s="529">
        <v>2</v>
      </c>
    </row>
    <row r="9" spans="2:7" ht="15.75" thickBot="1" x14ac:dyDescent="0.3">
      <c r="B9" s="268" t="s">
        <v>339</v>
      </c>
      <c r="C9" s="279">
        <v>30</v>
      </c>
      <c r="D9" s="285"/>
      <c r="E9" s="282"/>
      <c r="F9" s="270">
        <f t="shared" si="0"/>
        <v>10</v>
      </c>
      <c r="G9" s="530">
        <v>1</v>
      </c>
    </row>
    <row r="10" spans="2:7" x14ac:dyDescent="0.25">
      <c r="B10" s="271"/>
      <c r="C10" s="272"/>
      <c r="D10" s="272"/>
      <c r="E10" s="272"/>
      <c r="F10" s="273">
        <f t="shared" si="0"/>
        <v>0</v>
      </c>
      <c r="G10" s="531"/>
    </row>
    <row r="11" spans="2:7" x14ac:dyDescent="0.25">
      <c r="B11" s="265"/>
      <c r="C11" s="266"/>
      <c r="D11" s="266"/>
      <c r="E11" s="266"/>
      <c r="F11" s="267">
        <f t="shared" si="0"/>
        <v>0</v>
      </c>
      <c r="G11" s="529"/>
    </row>
    <row r="12" spans="2:7" x14ac:dyDescent="0.25">
      <c r="B12" s="265"/>
      <c r="C12" s="266"/>
      <c r="D12" s="266"/>
      <c r="E12" s="266"/>
      <c r="F12" s="267">
        <f t="shared" si="0"/>
        <v>0</v>
      </c>
      <c r="G12" s="529"/>
    </row>
    <row r="13" spans="2:7" x14ac:dyDescent="0.25">
      <c r="B13" s="265"/>
      <c r="C13" s="266"/>
      <c r="D13" s="266"/>
      <c r="E13" s="266"/>
      <c r="F13" s="267">
        <f t="shared" si="0"/>
        <v>0</v>
      </c>
      <c r="G13" s="529"/>
    </row>
    <row r="14" spans="2:7" ht="15.75" thickBot="1" x14ac:dyDescent="0.3">
      <c r="B14" s="268"/>
      <c r="C14" s="269"/>
      <c r="D14" s="269"/>
      <c r="E14" s="269"/>
      <c r="F14" s="270">
        <f t="shared" si="0"/>
        <v>0</v>
      </c>
      <c r="G14" s="530"/>
    </row>
  </sheetData>
  <mergeCells count="4">
    <mergeCell ref="B4:B5"/>
    <mergeCell ref="C4:E4"/>
    <mergeCell ref="F4:F5"/>
    <mergeCell ref="G4:G5"/>
  </mergeCell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46"/>
  <sheetViews>
    <sheetView topLeftCell="B22" workbookViewId="0">
      <selection activeCell="J50" sqref="J50"/>
    </sheetView>
  </sheetViews>
  <sheetFormatPr defaultRowHeight="15" x14ac:dyDescent="0.25"/>
  <cols>
    <col min="1" max="1" width="3.140625" customWidth="1"/>
    <col min="2" max="2" width="28" customWidth="1"/>
    <col min="3" max="3" width="11.5703125" customWidth="1"/>
    <col min="4" max="4" width="11.28515625" customWidth="1"/>
    <col min="5" max="5" width="9.85546875" customWidth="1"/>
    <col min="6" max="6" width="10" customWidth="1"/>
    <col min="7" max="7" width="8.7109375" style="286" customWidth="1"/>
    <col min="8" max="8" width="8.28515625" style="286" customWidth="1"/>
    <col min="9" max="10" width="9.28515625" customWidth="1"/>
    <col min="11" max="11" width="9.7109375" customWidth="1"/>
    <col min="12" max="12" width="8.85546875" customWidth="1"/>
    <col min="13" max="13" width="10.42578125" customWidth="1"/>
    <col min="14" max="14" width="6.140625" customWidth="1"/>
    <col min="15" max="16" width="9.140625" style="286"/>
  </cols>
  <sheetData>
    <row r="3" spans="2:17" ht="26.25" x14ac:dyDescent="0.4">
      <c r="C3" s="145" t="s">
        <v>243</v>
      </c>
    </row>
    <row r="4" spans="2:17" ht="15.75" thickBot="1" x14ac:dyDescent="0.3"/>
    <row r="5" spans="2:17" ht="39" customHeight="1" x14ac:dyDescent="0.25">
      <c r="B5" s="420" t="s">
        <v>36</v>
      </c>
      <c r="C5" s="797" t="s">
        <v>102</v>
      </c>
      <c r="D5" s="797"/>
      <c r="E5" s="797" t="s">
        <v>261</v>
      </c>
      <c r="F5" s="797"/>
      <c r="G5" s="797" t="s">
        <v>6</v>
      </c>
      <c r="H5" s="797"/>
      <c r="I5" s="797" t="s">
        <v>103</v>
      </c>
      <c r="J5" s="797"/>
      <c r="K5" s="536" t="s">
        <v>246</v>
      </c>
      <c r="L5" s="797" t="s">
        <v>10</v>
      </c>
      <c r="M5" s="797"/>
      <c r="N5" s="795"/>
      <c r="O5" s="813" t="s">
        <v>50</v>
      </c>
      <c r="P5" s="813" t="s">
        <v>34</v>
      </c>
      <c r="Q5" s="790" t="s">
        <v>51</v>
      </c>
    </row>
    <row r="6" spans="2:17" ht="26.25" thickBot="1" x14ac:dyDescent="0.3">
      <c r="B6" s="421"/>
      <c r="C6" s="422" t="s">
        <v>262</v>
      </c>
      <c r="D6" s="422" t="s">
        <v>263</v>
      </c>
      <c r="E6" s="422" t="s">
        <v>262</v>
      </c>
      <c r="F6" s="422" t="s">
        <v>263</v>
      </c>
      <c r="G6" s="422" t="s">
        <v>262</v>
      </c>
      <c r="H6" s="422" t="s">
        <v>263</v>
      </c>
      <c r="I6" s="422" t="s">
        <v>262</v>
      </c>
      <c r="J6" s="422" t="s">
        <v>263</v>
      </c>
      <c r="K6" s="422" t="s">
        <v>262</v>
      </c>
      <c r="L6" s="422" t="s">
        <v>262</v>
      </c>
      <c r="M6" s="422" t="s">
        <v>263</v>
      </c>
      <c r="N6" s="796"/>
      <c r="O6" s="814"/>
      <c r="P6" s="814"/>
      <c r="Q6" s="791"/>
    </row>
    <row r="7" spans="2:17" ht="15.75" thickBot="1" x14ac:dyDescent="0.3">
      <c r="B7" s="143"/>
      <c r="C7" s="798">
        <v>10</v>
      </c>
      <c r="D7" s="799"/>
      <c r="E7" s="798">
        <v>10</v>
      </c>
      <c r="F7" s="799"/>
      <c r="G7" s="798">
        <v>10</v>
      </c>
      <c r="H7" s="799"/>
      <c r="I7" s="798">
        <v>10</v>
      </c>
      <c r="J7" s="799"/>
      <c r="K7" s="535">
        <v>10</v>
      </c>
      <c r="L7" s="798">
        <v>5</v>
      </c>
      <c r="M7" s="799"/>
      <c r="N7" s="423">
        <v>70</v>
      </c>
      <c r="O7" s="274"/>
      <c r="P7" s="316"/>
      <c r="Q7" s="143"/>
    </row>
    <row r="8" spans="2:17" x14ac:dyDescent="0.25">
      <c r="B8" s="90" t="s">
        <v>259</v>
      </c>
      <c r="C8" s="792"/>
      <c r="D8" s="793"/>
      <c r="E8" s="793"/>
      <c r="F8" s="793"/>
      <c r="G8" s="793"/>
      <c r="H8" s="793"/>
      <c r="I8" s="793"/>
      <c r="J8" s="793"/>
      <c r="K8" s="793"/>
      <c r="L8" s="793"/>
      <c r="M8" s="794"/>
      <c r="N8" s="305"/>
      <c r="O8" s="302" t="e">
        <f>(#REF!+#REF!+#REF!)/3</f>
        <v>#REF!</v>
      </c>
      <c r="P8" s="317"/>
      <c r="Q8" s="70"/>
    </row>
    <row r="9" spans="2:17" s="122" customFormat="1" x14ac:dyDescent="0.25">
      <c r="B9" s="120">
        <v>114</v>
      </c>
      <c r="C9" s="481">
        <v>9</v>
      </c>
      <c r="D9" s="481">
        <v>8</v>
      </c>
      <c r="E9" s="481">
        <v>9</v>
      </c>
      <c r="F9" s="481">
        <v>7</v>
      </c>
      <c r="G9" s="481">
        <v>8</v>
      </c>
      <c r="H9" s="481">
        <v>8</v>
      </c>
      <c r="I9" s="481">
        <v>8</v>
      </c>
      <c r="J9" s="481">
        <v>8</v>
      </c>
      <c r="K9" s="481">
        <v>8</v>
      </c>
      <c r="L9" s="481"/>
      <c r="M9" s="481"/>
      <c r="N9" s="481" t="e">
        <f>C9+D9+E9+F9+G9+H9+I9+J9+K9+#REF!+#REF!+#REF!+#REF!+#REF!</f>
        <v>#REF!</v>
      </c>
      <c r="O9" s="481" t="e">
        <f>N9/2</f>
        <v>#REF!</v>
      </c>
      <c r="P9" s="481" t="e">
        <f>O9/N7*100</f>
        <v>#REF!</v>
      </c>
      <c r="Q9" s="120"/>
    </row>
    <row r="10" spans="2:17" s="122" customFormat="1" x14ac:dyDescent="0.25">
      <c r="B10" s="120">
        <v>113</v>
      </c>
      <c r="C10" s="481">
        <v>6</v>
      </c>
      <c r="D10" s="481">
        <v>7</v>
      </c>
      <c r="E10" s="481">
        <v>8</v>
      </c>
      <c r="F10" s="481">
        <v>8</v>
      </c>
      <c r="G10" s="481">
        <v>7</v>
      </c>
      <c r="H10" s="481">
        <v>9</v>
      </c>
      <c r="I10" s="481">
        <v>7</v>
      </c>
      <c r="J10" s="481">
        <v>8</v>
      </c>
      <c r="K10" s="481">
        <v>6</v>
      </c>
      <c r="L10" s="481"/>
      <c r="M10" s="481"/>
      <c r="N10" s="481" t="e">
        <f>C10+D10+E10+F10+G10+H10+I10+J10+K10+#REF!+#REF!+#REF!+#REF!+#REF!</f>
        <v>#REF!</v>
      </c>
      <c r="O10" s="481" t="e">
        <f t="shared" ref="O10:O20" si="0">N10/2</f>
        <v>#REF!</v>
      </c>
      <c r="P10" s="481" t="e">
        <f>O10/N7*100</f>
        <v>#REF!</v>
      </c>
      <c r="Q10" s="120"/>
    </row>
    <row r="11" spans="2:17" s="122" customFormat="1" x14ac:dyDescent="0.25">
      <c r="B11" s="120">
        <v>107</v>
      </c>
      <c r="C11" s="481">
        <v>6</v>
      </c>
      <c r="D11" s="481">
        <v>6</v>
      </c>
      <c r="E11" s="481">
        <v>6</v>
      </c>
      <c r="F11" s="481">
        <v>6</v>
      </c>
      <c r="G11" s="481">
        <v>6</v>
      </c>
      <c r="H11" s="481">
        <v>6</v>
      </c>
      <c r="I11" s="481">
        <v>6</v>
      </c>
      <c r="J11" s="481">
        <v>6</v>
      </c>
      <c r="K11" s="481">
        <v>5</v>
      </c>
      <c r="L11" s="481"/>
      <c r="M11" s="481"/>
      <c r="N11" s="481" t="e">
        <f>C11+D11+E11+F11+G11+H11+I11+J11+K11+#REF!+#REF!+#REF!+#REF!+#REF!</f>
        <v>#REF!</v>
      </c>
      <c r="O11" s="481" t="e">
        <f t="shared" si="0"/>
        <v>#REF!</v>
      </c>
      <c r="P11" s="481" t="e">
        <f>O11/N7*100</f>
        <v>#REF!</v>
      </c>
      <c r="Q11" s="120"/>
    </row>
    <row r="12" spans="2:17" s="122" customFormat="1" ht="15.6" customHeight="1" x14ac:dyDescent="0.25">
      <c r="B12" s="120">
        <v>103</v>
      </c>
      <c r="C12" s="481">
        <v>8</v>
      </c>
      <c r="D12" s="481">
        <v>7</v>
      </c>
      <c r="E12" s="481">
        <v>8</v>
      </c>
      <c r="F12" s="481">
        <v>7</v>
      </c>
      <c r="G12" s="481">
        <v>7</v>
      </c>
      <c r="H12" s="481">
        <v>7</v>
      </c>
      <c r="I12" s="481">
        <v>7</v>
      </c>
      <c r="J12" s="481">
        <v>8</v>
      </c>
      <c r="K12" s="481">
        <v>7</v>
      </c>
      <c r="L12" s="482">
        <v>5</v>
      </c>
      <c r="M12" s="481"/>
      <c r="N12" s="481" t="e">
        <f>C12+D12+E12+F12+G12+H12+I12+J12+K12+#REF!+#REF!+#REF!+#REF!+#REF!</f>
        <v>#REF!</v>
      </c>
      <c r="O12" s="481" t="e">
        <f>N12/2-L12</f>
        <v>#REF!</v>
      </c>
      <c r="P12" s="481" t="e">
        <f>O12/N7*100</f>
        <v>#REF!</v>
      </c>
      <c r="Q12" s="120"/>
    </row>
    <row r="13" spans="2:17" x14ac:dyDescent="0.25">
      <c r="B13" s="304" t="s">
        <v>260</v>
      </c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98">
        <f t="shared" si="0"/>
        <v>0</v>
      </c>
      <c r="P13" s="320"/>
      <c r="Q13" s="70"/>
    </row>
    <row r="14" spans="2:17" s="485" customFormat="1" x14ac:dyDescent="0.25">
      <c r="B14" s="483">
        <v>105</v>
      </c>
      <c r="C14" s="484">
        <v>7</v>
      </c>
      <c r="D14" s="484">
        <v>8</v>
      </c>
      <c r="E14" s="484">
        <v>7</v>
      </c>
      <c r="F14" s="484">
        <v>9</v>
      </c>
      <c r="G14" s="484">
        <v>7</v>
      </c>
      <c r="H14" s="484">
        <v>8</v>
      </c>
      <c r="I14" s="484">
        <v>7</v>
      </c>
      <c r="J14" s="484">
        <v>8</v>
      </c>
      <c r="K14" s="484">
        <v>6</v>
      </c>
      <c r="L14" s="484"/>
      <c r="M14" s="484"/>
      <c r="N14" s="484" t="e">
        <f>C14+D14+E14+F14+G14+H14+I14+J14+K14+#REF!+#REF!+#REF!+#REF!+#REF!</f>
        <v>#REF!</v>
      </c>
      <c r="O14" s="484" t="e">
        <f t="shared" si="0"/>
        <v>#REF!</v>
      </c>
      <c r="P14" s="484" t="e">
        <f>O14/N7*100</f>
        <v>#REF!</v>
      </c>
      <c r="Q14" s="483"/>
    </row>
    <row r="15" spans="2:17" s="485" customFormat="1" x14ac:dyDescent="0.25">
      <c r="B15" s="483">
        <v>109</v>
      </c>
      <c r="C15" s="484">
        <v>10</v>
      </c>
      <c r="D15" s="484">
        <v>7</v>
      </c>
      <c r="E15" s="484">
        <v>9</v>
      </c>
      <c r="F15" s="484">
        <v>9</v>
      </c>
      <c r="G15" s="484">
        <v>8</v>
      </c>
      <c r="H15" s="484">
        <v>7</v>
      </c>
      <c r="I15" s="484">
        <v>9</v>
      </c>
      <c r="J15" s="484">
        <v>8</v>
      </c>
      <c r="K15" s="484">
        <v>9</v>
      </c>
      <c r="L15" s="484"/>
      <c r="M15" s="484"/>
      <c r="N15" s="484" t="e">
        <f>C15+D15+E15+F15+G15+H15+I15+J15+K15+#REF!+#REF!+#REF!+#REF!+#REF!</f>
        <v>#REF!</v>
      </c>
      <c r="O15" s="484" t="e">
        <f t="shared" si="0"/>
        <v>#REF!</v>
      </c>
      <c r="P15" s="484" t="e">
        <f>O15/N7*100</f>
        <v>#REF!</v>
      </c>
      <c r="Q15" s="483"/>
    </row>
    <row r="16" spans="2:17" s="485" customFormat="1" x14ac:dyDescent="0.25">
      <c r="B16" s="483">
        <v>110</v>
      </c>
      <c r="C16" s="484">
        <v>9</v>
      </c>
      <c r="D16" s="484">
        <v>9</v>
      </c>
      <c r="E16" s="484">
        <v>8</v>
      </c>
      <c r="F16" s="484">
        <v>9</v>
      </c>
      <c r="G16" s="484">
        <v>8</v>
      </c>
      <c r="H16" s="484">
        <v>7</v>
      </c>
      <c r="I16" s="484">
        <v>8</v>
      </c>
      <c r="J16" s="484">
        <v>8</v>
      </c>
      <c r="K16" s="484">
        <v>7</v>
      </c>
      <c r="L16" s="484"/>
      <c r="M16" s="484"/>
      <c r="N16" s="484" t="e">
        <f>C16+D16+E16+F16+G16+H16+I16+J16+K16+#REF!+#REF!+#REF!+#REF!+#REF!</f>
        <v>#REF!</v>
      </c>
      <c r="O16" s="484" t="e">
        <f t="shared" si="0"/>
        <v>#REF!</v>
      </c>
      <c r="P16" s="484" t="e">
        <f>O16/N7*100</f>
        <v>#REF!</v>
      </c>
      <c r="Q16" s="483"/>
    </row>
    <row r="17" spans="2:17" s="485" customFormat="1" x14ac:dyDescent="0.25">
      <c r="B17" s="483">
        <v>111</v>
      </c>
      <c r="C17" s="484">
        <v>6</v>
      </c>
      <c r="D17" s="484">
        <v>7</v>
      </c>
      <c r="E17" s="484">
        <v>7</v>
      </c>
      <c r="F17" s="484">
        <v>8</v>
      </c>
      <c r="G17" s="484">
        <v>7</v>
      </c>
      <c r="H17" s="484">
        <v>7</v>
      </c>
      <c r="I17" s="484">
        <v>6</v>
      </c>
      <c r="J17" s="484">
        <v>7</v>
      </c>
      <c r="K17" s="484">
        <v>6</v>
      </c>
      <c r="L17" s="484"/>
      <c r="M17" s="484"/>
      <c r="N17" s="484" t="e">
        <f>C17+D17+E17+F17+G17+H17+I17+J17+K17+#REF!+#REF!+#REF!+#REF!+#REF!</f>
        <v>#REF!</v>
      </c>
      <c r="O17" s="484" t="e">
        <f t="shared" si="0"/>
        <v>#REF!</v>
      </c>
      <c r="P17" s="484" t="e">
        <f>O17/N7*100</f>
        <v>#REF!</v>
      </c>
      <c r="Q17" s="483"/>
    </row>
    <row r="18" spans="2:17" s="485" customFormat="1" x14ac:dyDescent="0.25">
      <c r="B18" s="483">
        <v>112</v>
      </c>
      <c r="C18" s="484">
        <v>7</v>
      </c>
      <c r="D18" s="484">
        <v>10</v>
      </c>
      <c r="E18" s="484">
        <v>8</v>
      </c>
      <c r="F18" s="484">
        <v>10</v>
      </c>
      <c r="G18" s="484">
        <v>9</v>
      </c>
      <c r="H18" s="484">
        <v>9</v>
      </c>
      <c r="I18" s="484">
        <v>7</v>
      </c>
      <c r="J18" s="484">
        <v>10</v>
      </c>
      <c r="K18" s="484">
        <v>9</v>
      </c>
      <c r="L18" s="484"/>
      <c r="M18" s="484"/>
      <c r="N18" s="484" t="e">
        <f>C18+D18+E18+F18+G18+H18+I18+J18+K18+#REF!+#REF!+#REF!+#REF!+#REF!</f>
        <v>#REF!</v>
      </c>
      <c r="O18" s="484" t="e">
        <f t="shared" si="0"/>
        <v>#REF!</v>
      </c>
      <c r="P18" s="484" t="e">
        <f>O18/N7*100</f>
        <v>#REF!</v>
      </c>
      <c r="Q18" s="483"/>
    </row>
    <row r="19" spans="2:17" s="485" customFormat="1" x14ac:dyDescent="0.25">
      <c r="B19" s="483">
        <v>115</v>
      </c>
      <c r="C19" s="484">
        <v>7</v>
      </c>
      <c r="D19" s="484">
        <v>7</v>
      </c>
      <c r="E19" s="484">
        <v>8</v>
      </c>
      <c r="F19" s="484">
        <v>6</v>
      </c>
      <c r="G19" s="484">
        <v>7</v>
      </c>
      <c r="H19" s="484">
        <v>8</v>
      </c>
      <c r="I19" s="484">
        <v>7</v>
      </c>
      <c r="J19" s="484">
        <v>7</v>
      </c>
      <c r="K19" s="484">
        <v>6</v>
      </c>
      <c r="L19" s="484"/>
      <c r="M19" s="484"/>
      <c r="N19" s="484" t="e">
        <f>C19+D19+E19+F19+G19+H19+I19+J19+K19+#REF!+#REF!+#REF!+#REF!+#REF!</f>
        <v>#REF!</v>
      </c>
      <c r="O19" s="484" t="e">
        <f t="shared" si="0"/>
        <v>#REF!</v>
      </c>
      <c r="P19" s="484" t="e">
        <f>O19/N7*100</f>
        <v>#REF!</v>
      </c>
      <c r="Q19" s="483"/>
    </row>
    <row r="20" spans="2:17" s="485" customFormat="1" x14ac:dyDescent="0.25">
      <c r="B20" s="486">
        <v>116</v>
      </c>
      <c r="C20" s="487">
        <v>8</v>
      </c>
      <c r="D20" s="487">
        <v>6</v>
      </c>
      <c r="E20" s="487">
        <v>8</v>
      </c>
      <c r="F20" s="487">
        <v>6</v>
      </c>
      <c r="G20" s="487">
        <v>7</v>
      </c>
      <c r="H20" s="487">
        <v>6</v>
      </c>
      <c r="I20" s="487">
        <v>7</v>
      </c>
      <c r="J20" s="487">
        <v>6</v>
      </c>
      <c r="K20" s="487">
        <v>7</v>
      </c>
      <c r="L20" s="487"/>
      <c r="M20" s="487"/>
      <c r="N20" s="484" t="e">
        <f>C20+D20+E20+F20+G20+H20+I20+J20+K20+#REF!+#REF!+#REF!+#REF!+#REF!</f>
        <v>#REF!</v>
      </c>
      <c r="O20" s="484" t="e">
        <f t="shared" si="0"/>
        <v>#REF!</v>
      </c>
      <c r="P20" s="484" t="e">
        <f>O20/N7*100</f>
        <v>#REF!</v>
      </c>
      <c r="Q20" s="483"/>
    </row>
    <row r="21" spans="2:17" x14ac:dyDescent="0.25">
      <c r="B21" s="267"/>
      <c r="C21" s="70"/>
      <c r="D21" s="298"/>
      <c r="E21" s="70"/>
      <c r="F21" s="298"/>
      <c r="G21" s="261"/>
      <c r="H21" s="261"/>
      <c r="I21" s="70"/>
      <c r="J21" s="298"/>
      <c r="K21" s="70"/>
      <c r="L21" s="70"/>
      <c r="M21" s="70"/>
      <c r="N21" s="261"/>
      <c r="O21" s="298"/>
      <c r="P21" s="320"/>
      <c r="Q21" s="70"/>
    </row>
    <row r="22" spans="2:17" x14ac:dyDescent="0.25">
      <c r="B22" s="267"/>
      <c r="C22" s="70"/>
      <c r="D22" s="298"/>
      <c r="E22" s="70"/>
      <c r="F22" s="298"/>
      <c r="G22" s="261"/>
      <c r="H22" s="261"/>
      <c r="I22" s="70"/>
      <c r="J22" s="261"/>
      <c r="K22" s="70"/>
      <c r="L22" s="70"/>
      <c r="M22" s="70"/>
      <c r="N22" s="261"/>
      <c r="O22" s="298"/>
      <c r="P22" s="317"/>
      <c r="Q22" s="70"/>
    </row>
    <row r="23" spans="2:17" x14ac:dyDescent="0.25">
      <c r="B23" s="267"/>
      <c r="C23" s="70"/>
      <c r="D23" s="298"/>
      <c r="E23" s="70"/>
      <c r="F23" s="298"/>
      <c r="G23" s="261"/>
      <c r="H23" s="261"/>
      <c r="I23" s="70"/>
      <c r="J23" s="261"/>
      <c r="K23" s="70"/>
      <c r="L23" s="70"/>
      <c r="M23" s="70"/>
      <c r="N23" s="261"/>
      <c r="O23" s="298"/>
      <c r="P23" s="317"/>
      <c r="Q23" s="70"/>
    </row>
    <row r="27" spans="2:17" ht="26.25" x14ac:dyDescent="0.4">
      <c r="B27" s="145" t="s">
        <v>243</v>
      </c>
      <c r="E27" s="286"/>
      <c r="G27"/>
      <c r="H27"/>
      <c r="I27" s="286"/>
    </row>
    <row r="28" spans="2:17" ht="15.75" thickBot="1" x14ac:dyDescent="0.3">
      <c r="E28" s="286"/>
      <c r="G28"/>
      <c r="H28"/>
      <c r="I28" s="286"/>
    </row>
    <row r="29" spans="2:17" x14ac:dyDescent="0.25">
      <c r="B29" s="806" t="s">
        <v>36</v>
      </c>
      <c r="C29" s="812" t="s">
        <v>244</v>
      </c>
      <c r="D29" s="812"/>
      <c r="E29" s="812"/>
      <c r="F29" s="812"/>
      <c r="G29" s="812"/>
      <c r="H29" s="808" t="s">
        <v>50</v>
      </c>
      <c r="I29" s="810" t="s">
        <v>285</v>
      </c>
      <c r="J29" s="800" t="s">
        <v>34</v>
      </c>
      <c r="K29" s="803"/>
      <c r="L29" s="806" t="s">
        <v>36</v>
      </c>
      <c r="P29" s="790" t="s">
        <v>294</v>
      </c>
    </row>
    <row r="30" spans="2:17" ht="15.75" thickBot="1" x14ac:dyDescent="0.3">
      <c r="B30" s="807"/>
      <c r="C30" s="404" t="s">
        <v>44</v>
      </c>
      <c r="D30" s="404" t="s">
        <v>85</v>
      </c>
      <c r="E30" s="404" t="s">
        <v>130</v>
      </c>
      <c r="F30" s="404"/>
      <c r="G30" s="404"/>
      <c r="H30" s="809"/>
      <c r="I30" s="811"/>
      <c r="J30" s="801"/>
      <c r="K30" s="804"/>
      <c r="L30" s="807"/>
      <c r="P30" s="791"/>
    </row>
    <row r="31" spans="2:17" ht="15.75" thickBot="1" x14ac:dyDescent="0.3">
      <c r="B31" s="434"/>
      <c r="C31" s="802">
        <v>30</v>
      </c>
      <c r="D31" s="802"/>
      <c r="E31" s="802"/>
      <c r="F31" s="802"/>
      <c r="G31" s="802"/>
      <c r="H31" s="435"/>
      <c r="I31" s="436">
        <v>30</v>
      </c>
      <c r="J31" s="802"/>
      <c r="K31" s="805"/>
      <c r="L31" s="434"/>
    </row>
    <row r="32" spans="2:17" ht="15.75" thickBot="1" x14ac:dyDescent="0.3">
      <c r="B32" s="410" t="s">
        <v>259</v>
      </c>
      <c r="C32" s="411"/>
      <c r="D32" s="412"/>
      <c r="E32" s="413"/>
      <c r="F32" s="413"/>
      <c r="G32" s="413"/>
      <c r="H32" s="414"/>
      <c r="I32" s="415"/>
      <c r="J32" s="416"/>
      <c r="K32" s="417"/>
      <c r="L32" s="410" t="s">
        <v>259</v>
      </c>
      <c r="O32" s="194"/>
      <c r="P32" s="490"/>
      <c r="Q32" s="38"/>
    </row>
    <row r="33" spans="2:17" x14ac:dyDescent="0.25">
      <c r="B33" s="271" t="s">
        <v>340</v>
      </c>
      <c r="C33" s="405">
        <v>28</v>
      </c>
      <c r="D33" s="406">
        <v>27</v>
      </c>
      <c r="E33" s="407">
        <v>27</v>
      </c>
      <c r="F33" s="407"/>
      <c r="G33" s="407"/>
      <c r="H33" s="408">
        <f>(C33+D33+E33)/3</f>
        <v>27.333333333333332</v>
      </c>
      <c r="I33" s="409"/>
      <c r="J33" s="143">
        <f>H33*100/30</f>
        <v>91.1111111111111</v>
      </c>
      <c r="K33" s="143"/>
      <c r="L33" s="271">
        <v>103</v>
      </c>
      <c r="M33">
        <v>65.7</v>
      </c>
      <c r="N33">
        <v>91.1</v>
      </c>
      <c r="O33" s="489">
        <f>(M33+N33)/2</f>
        <v>78.400000000000006</v>
      </c>
      <c r="P33" s="545">
        <v>3</v>
      </c>
      <c r="Q33" s="38"/>
    </row>
    <row r="34" spans="2:17" x14ac:dyDescent="0.25">
      <c r="B34" s="292" t="s">
        <v>305</v>
      </c>
      <c r="C34" s="299">
        <v>26</v>
      </c>
      <c r="D34" s="300">
        <v>24</v>
      </c>
      <c r="E34" s="301">
        <v>25</v>
      </c>
      <c r="F34" s="301"/>
      <c r="G34" s="301"/>
      <c r="H34" s="408">
        <f t="shared" ref="H34:H45" si="1">(C34+D34+E34)/3</f>
        <v>25</v>
      </c>
      <c r="I34" s="403"/>
      <c r="J34" s="143">
        <f t="shared" ref="J34:J45" si="2">H34*100/30</f>
        <v>83.333333333333329</v>
      </c>
      <c r="K34" s="70"/>
      <c r="L34" s="292">
        <v>107</v>
      </c>
      <c r="M34">
        <v>56.4</v>
      </c>
      <c r="N34">
        <v>83.3</v>
      </c>
      <c r="O34" s="489">
        <f t="shared" ref="O34:O45" si="3">(M34+N34)/2</f>
        <v>69.849999999999994</v>
      </c>
      <c r="P34" s="545"/>
      <c r="Q34" s="38"/>
    </row>
    <row r="35" spans="2:17" x14ac:dyDescent="0.25">
      <c r="B35" s="292" t="s">
        <v>341</v>
      </c>
      <c r="C35" s="299">
        <v>29</v>
      </c>
      <c r="D35" s="300">
        <v>30</v>
      </c>
      <c r="E35" s="301">
        <v>28</v>
      </c>
      <c r="F35" s="301"/>
      <c r="G35" s="301"/>
      <c r="H35" s="408">
        <f t="shared" si="1"/>
        <v>29</v>
      </c>
      <c r="I35" s="403"/>
      <c r="J35" s="143">
        <f t="shared" si="2"/>
        <v>96.666666666666671</v>
      </c>
      <c r="K35" s="70"/>
      <c r="L35" s="292">
        <v>113</v>
      </c>
      <c r="M35">
        <v>75.7</v>
      </c>
      <c r="N35">
        <v>96.7</v>
      </c>
      <c r="O35" s="489">
        <f t="shared" si="3"/>
        <v>86.2</v>
      </c>
      <c r="P35" s="545">
        <v>2</v>
      </c>
      <c r="Q35" s="38"/>
    </row>
    <row r="36" spans="2:17" x14ac:dyDescent="0.25">
      <c r="B36" s="292" t="s">
        <v>292</v>
      </c>
      <c r="C36" s="299">
        <v>30</v>
      </c>
      <c r="D36" s="300">
        <v>29</v>
      </c>
      <c r="E36" s="301">
        <v>30</v>
      </c>
      <c r="F36" s="301"/>
      <c r="G36" s="301"/>
      <c r="H36" s="408">
        <f t="shared" si="1"/>
        <v>29.666666666666668</v>
      </c>
      <c r="I36" s="403"/>
      <c r="J36" s="143">
        <f t="shared" si="2"/>
        <v>98.8888888888889</v>
      </c>
      <c r="K36" s="70"/>
      <c r="L36" s="292">
        <v>114</v>
      </c>
      <c r="M36">
        <v>81.3</v>
      </c>
      <c r="N36">
        <v>98.9</v>
      </c>
      <c r="O36" s="489">
        <f t="shared" si="3"/>
        <v>90.1</v>
      </c>
      <c r="P36" s="545">
        <v>1</v>
      </c>
      <c r="Q36" s="38"/>
    </row>
    <row r="37" spans="2:17" ht="15.75" thickBot="1" x14ac:dyDescent="0.3">
      <c r="B37" s="292"/>
      <c r="C37" s="299"/>
      <c r="D37" s="300"/>
      <c r="E37" s="301"/>
      <c r="F37" s="301"/>
      <c r="G37" s="301"/>
      <c r="H37" s="408"/>
      <c r="I37" s="403"/>
      <c r="J37" s="143"/>
      <c r="K37" s="72"/>
      <c r="L37" s="292"/>
      <c r="O37" s="194"/>
      <c r="P37" s="545"/>
      <c r="Q37" s="38"/>
    </row>
    <row r="38" spans="2:17" ht="15.75" thickBot="1" x14ac:dyDescent="0.3">
      <c r="B38" s="410" t="s">
        <v>260</v>
      </c>
      <c r="C38" s="418"/>
      <c r="D38" s="418"/>
      <c r="E38" s="418"/>
      <c r="F38" s="418"/>
      <c r="G38" s="418"/>
      <c r="H38" s="408"/>
      <c r="I38" s="419"/>
      <c r="J38" s="143"/>
      <c r="K38" s="417"/>
      <c r="L38" s="410" t="s">
        <v>260</v>
      </c>
      <c r="O38" s="194"/>
      <c r="P38" s="545"/>
      <c r="Q38" s="38"/>
    </row>
    <row r="39" spans="2:17" x14ac:dyDescent="0.25">
      <c r="B39" s="271" t="s">
        <v>302</v>
      </c>
      <c r="C39" s="272">
        <v>27</v>
      </c>
      <c r="D39" s="272">
        <v>26</v>
      </c>
      <c r="E39" s="272">
        <v>27</v>
      </c>
      <c r="F39" s="272"/>
      <c r="G39" s="272"/>
      <c r="H39" s="408">
        <f t="shared" si="1"/>
        <v>26.666666666666668</v>
      </c>
      <c r="I39" s="409"/>
      <c r="J39" s="143">
        <f t="shared" si="2"/>
        <v>88.8888888888889</v>
      </c>
      <c r="K39" s="143"/>
      <c r="L39" s="271">
        <v>105</v>
      </c>
      <c r="M39">
        <v>76.400000000000006</v>
      </c>
      <c r="N39">
        <v>88.9</v>
      </c>
      <c r="O39" s="488">
        <f t="shared" si="3"/>
        <v>82.65</v>
      </c>
      <c r="P39" s="545">
        <v>3</v>
      </c>
      <c r="Q39" s="38"/>
    </row>
    <row r="40" spans="2:17" x14ac:dyDescent="0.25">
      <c r="B40" s="265" t="s">
        <v>342</v>
      </c>
      <c r="C40" s="266">
        <v>29</v>
      </c>
      <c r="D40" s="266">
        <v>28</v>
      </c>
      <c r="E40" s="266">
        <v>26</v>
      </c>
      <c r="F40" s="266"/>
      <c r="G40" s="266"/>
      <c r="H40" s="408">
        <f t="shared" si="1"/>
        <v>27.666666666666668</v>
      </c>
      <c r="I40" s="402"/>
      <c r="J40" s="143">
        <f t="shared" si="2"/>
        <v>92.222222222222229</v>
      </c>
      <c r="K40" s="70"/>
      <c r="L40" s="265">
        <v>109</v>
      </c>
      <c r="M40">
        <v>82.9</v>
      </c>
      <c r="N40">
        <v>92.2</v>
      </c>
      <c r="O40" s="488">
        <f t="shared" si="3"/>
        <v>87.550000000000011</v>
      </c>
      <c r="P40" s="545">
        <v>2</v>
      </c>
      <c r="Q40" s="38"/>
    </row>
    <row r="41" spans="2:17" x14ac:dyDescent="0.25">
      <c r="B41" s="292" t="s">
        <v>307</v>
      </c>
      <c r="C41" s="293">
        <v>6</v>
      </c>
      <c r="D41" s="293">
        <v>27</v>
      </c>
      <c r="E41" s="293">
        <v>30</v>
      </c>
      <c r="F41" s="293"/>
      <c r="G41" s="293"/>
      <c r="H41" s="408">
        <f t="shared" si="1"/>
        <v>21</v>
      </c>
      <c r="I41" s="402"/>
      <c r="J41" s="143">
        <f t="shared" si="2"/>
        <v>70</v>
      </c>
      <c r="K41" s="70"/>
      <c r="L41" s="292">
        <v>110</v>
      </c>
      <c r="M41">
        <v>82.9</v>
      </c>
      <c r="N41">
        <v>70</v>
      </c>
      <c r="O41" s="488">
        <f t="shared" si="3"/>
        <v>76.45</v>
      </c>
      <c r="P41" s="545"/>
      <c r="Q41" s="38"/>
    </row>
    <row r="42" spans="2:17" x14ac:dyDescent="0.25">
      <c r="B42" s="265" t="s">
        <v>337</v>
      </c>
      <c r="C42" s="261">
        <v>27</v>
      </c>
      <c r="D42" s="261">
        <v>26</v>
      </c>
      <c r="E42" s="261">
        <v>26</v>
      </c>
      <c r="F42" s="70"/>
      <c r="G42" s="70"/>
      <c r="H42" s="408">
        <f t="shared" si="1"/>
        <v>26.333333333333332</v>
      </c>
      <c r="I42" s="402"/>
      <c r="J42" s="143">
        <f t="shared" si="2"/>
        <v>87.777777777777771</v>
      </c>
      <c r="K42" s="70"/>
      <c r="L42" s="265">
        <v>111</v>
      </c>
      <c r="M42">
        <v>68.599999999999994</v>
      </c>
      <c r="N42">
        <v>87.8</v>
      </c>
      <c r="O42" s="488">
        <f t="shared" si="3"/>
        <v>78.199999999999989</v>
      </c>
      <c r="P42" s="545"/>
      <c r="Q42" s="38"/>
    </row>
    <row r="43" spans="2:17" x14ac:dyDescent="0.25">
      <c r="B43" s="265" t="s">
        <v>319</v>
      </c>
      <c r="C43" s="261">
        <v>30</v>
      </c>
      <c r="D43" s="261">
        <v>29</v>
      </c>
      <c r="E43" s="261">
        <v>29</v>
      </c>
      <c r="F43" s="70"/>
      <c r="G43" s="70"/>
      <c r="H43" s="408">
        <f t="shared" si="1"/>
        <v>29.333333333333332</v>
      </c>
      <c r="I43" s="402"/>
      <c r="J43" s="143">
        <f t="shared" si="2"/>
        <v>97.777777777777771</v>
      </c>
      <c r="K43" s="70"/>
      <c r="L43" s="265">
        <v>112</v>
      </c>
      <c r="M43">
        <v>87.9</v>
      </c>
      <c r="N43">
        <v>97.8</v>
      </c>
      <c r="O43" s="488">
        <f t="shared" si="3"/>
        <v>92.85</v>
      </c>
      <c r="P43" s="545">
        <v>1</v>
      </c>
      <c r="Q43" s="38"/>
    </row>
    <row r="44" spans="2:17" x14ac:dyDescent="0.25">
      <c r="B44" s="265" t="s">
        <v>292</v>
      </c>
      <c r="C44" s="261">
        <v>28</v>
      </c>
      <c r="D44" s="261">
        <v>25</v>
      </c>
      <c r="E44" s="261">
        <v>26</v>
      </c>
      <c r="F44" s="70"/>
      <c r="G44" s="70"/>
      <c r="H44" s="408">
        <f t="shared" si="1"/>
        <v>26.333333333333332</v>
      </c>
      <c r="I44" s="402"/>
      <c r="J44" s="143">
        <f t="shared" si="2"/>
        <v>87.777777777777771</v>
      </c>
      <c r="K44" s="70"/>
      <c r="L44" s="265">
        <v>115</v>
      </c>
      <c r="M44">
        <v>55.7</v>
      </c>
      <c r="N44">
        <v>87.8</v>
      </c>
      <c r="O44" s="488">
        <f t="shared" si="3"/>
        <v>71.75</v>
      </c>
      <c r="P44" s="545"/>
      <c r="Q44" s="38"/>
    </row>
    <row r="45" spans="2:17" x14ac:dyDescent="0.25">
      <c r="B45" s="265" t="s">
        <v>334</v>
      </c>
      <c r="C45" s="261">
        <v>25</v>
      </c>
      <c r="D45" s="261">
        <v>26</v>
      </c>
      <c r="E45" s="261">
        <v>27</v>
      </c>
      <c r="F45" s="70"/>
      <c r="G45" s="70"/>
      <c r="H45" s="408">
        <f t="shared" si="1"/>
        <v>26</v>
      </c>
      <c r="I45" s="402"/>
      <c r="J45" s="143">
        <f t="shared" si="2"/>
        <v>86.666666666666671</v>
      </c>
      <c r="K45" s="70"/>
      <c r="L45" s="265">
        <v>116</v>
      </c>
      <c r="M45">
        <v>70</v>
      </c>
      <c r="N45">
        <v>86.7</v>
      </c>
      <c r="O45" s="488">
        <f t="shared" si="3"/>
        <v>78.349999999999994</v>
      </c>
      <c r="P45" s="545"/>
      <c r="Q45" s="38"/>
    </row>
    <row r="46" spans="2:17" x14ac:dyDescent="0.25">
      <c r="B46" s="286"/>
      <c r="L46" s="286"/>
      <c r="P46" s="490"/>
      <c r="Q46" s="38"/>
    </row>
  </sheetData>
  <mergeCells count="24">
    <mergeCell ref="L29:L30"/>
    <mergeCell ref="P29:P30"/>
    <mergeCell ref="L7:M7"/>
    <mergeCell ref="O5:O6"/>
    <mergeCell ref="P5:P6"/>
    <mergeCell ref="J29:J31"/>
    <mergeCell ref="C31:G31"/>
    <mergeCell ref="K29:K31"/>
    <mergeCell ref="B29:B30"/>
    <mergeCell ref="H29:H30"/>
    <mergeCell ref="I29:I30"/>
    <mergeCell ref="C29:G29"/>
    <mergeCell ref="Q5:Q6"/>
    <mergeCell ref="C8:M8"/>
    <mergeCell ref="N5:N6"/>
    <mergeCell ref="L5:M5"/>
    <mergeCell ref="C7:D7"/>
    <mergeCell ref="E7:F7"/>
    <mergeCell ref="G7:H7"/>
    <mergeCell ref="I7:J7"/>
    <mergeCell ref="I5:J5"/>
    <mergeCell ref="C5:D5"/>
    <mergeCell ref="E5:F5"/>
    <mergeCell ref="G5:H5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E12" sqref="E12"/>
    </sheetView>
  </sheetViews>
  <sheetFormatPr defaultRowHeight="15" x14ac:dyDescent="0.25"/>
  <cols>
    <col min="1" max="1" width="11.28515625" customWidth="1"/>
    <col min="2" max="2" width="30.140625" customWidth="1"/>
    <col min="5" max="5" width="10.140625" customWidth="1"/>
    <col min="12" max="12" width="11.5703125" style="295" bestFit="1" customWidth="1"/>
    <col min="13" max="13" width="11.5703125" style="295" customWidth="1"/>
    <col min="15" max="15" width="8.85546875" style="38"/>
  </cols>
  <sheetData>
    <row r="1" spans="1:15" ht="26.25" x14ac:dyDescent="0.25">
      <c r="C1" s="287" t="s">
        <v>355</v>
      </c>
    </row>
    <row r="2" spans="1:15" ht="15.75" thickBot="1" x14ac:dyDescent="0.3"/>
    <row r="3" spans="1:15" ht="90.75" thickBot="1" x14ac:dyDescent="0.3">
      <c r="B3" s="430" t="s">
        <v>114</v>
      </c>
      <c r="C3" s="431" t="s">
        <v>3</v>
      </c>
      <c r="D3" s="431" t="s">
        <v>245</v>
      </c>
      <c r="E3" s="431" t="s">
        <v>246</v>
      </c>
      <c r="F3" s="431" t="s">
        <v>247</v>
      </c>
      <c r="G3" s="431" t="s">
        <v>106</v>
      </c>
      <c r="H3" s="431" t="s">
        <v>248</v>
      </c>
      <c r="I3" s="431" t="s">
        <v>249</v>
      </c>
      <c r="J3" s="431" t="s">
        <v>250</v>
      </c>
      <c r="K3" s="431" t="s">
        <v>10</v>
      </c>
      <c r="L3" s="432" t="s">
        <v>50</v>
      </c>
      <c r="M3" s="432" t="s">
        <v>50</v>
      </c>
      <c r="N3" s="433" t="s">
        <v>34</v>
      </c>
      <c r="O3" s="525" t="s">
        <v>294</v>
      </c>
    </row>
    <row r="4" spans="1:15" ht="15.75" thickBot="1" x14ac:dyDescent="0.3">
      <c r="B4" s="393" t="s">
        <v>251</v>
      </c>
      <c r="C4" s="390">
        <v>10</v>
      </c>
      <c r="D4" s="390">
        <v>20</v>
      </c>
      <c r="E4" s="390">
        <v>10</v>
      </c>
      <c r="F4" s="390">
        <v>10</v>
      </c>
      <c r="G4" s="390">
        <v>10</v>
      </c>
      <c r="H4" s="390">
        <v>10</v>
      </c>
      <c r="I4" s="390">
        <v>20</v>
      </c>
      <c r="J4" s="390">
        <v>10</v>
      </c>
      <c r="K4" s="390"/>
      <c r="L4" s="391">
        <v>100</v>
      </c>
      <c r="M4" s="391"/>
      <c r="N4" s="376"/>
      <c r="O4" s="523"/>
    </row>
    <row r="5" spans="1:15" x14ac:dyDescent="0.25">
      <c r="A5" s="288" t="s">
        <v>32</v>
      </c>
      <c r="B5" t="s">
        <v>304</v>
      </c>
      <c r="C5" s="289">
        <v>10</v>
      </c>
      <c r="D5" s="289">
        <v>18</v>
      </c>
      <c r="E5" s="289">
        <v>9</v>
      </c>
      <c r="F5" s="289">
        <v>10</v>
      </c>
      <c r="G5" s="289">
        <v>10</v>
      </c>
      <c r="H5" s="289">
        <v>10</v>
      </c>
      <c r="I5" s="289">
        <v>18</v>
      </c>
      <c r="J5" s="289">
        <v>10</v>
      </c>
      <c r="K5" s="289"/>
      <c r="L5" s="296">
        <f>(C5+D5+E5+F5+G5+H5+I5+J5-K5)</f>
        <v>95</v>
      </c>
      <c r="M5" s="815">
        <f>L5+L7</f>
        <v>193</v>
      </c>
      <c r="N5" s="491">
        <v>95</v>
      </c>
      <c r="O5" s="817">
        <v>1</v>
      </c>
    </row>
    <row r="6" spans="1:15" x14ac:dyDescent="0.25">
      <c r="A6" s="288" t="s">
        <v>30</v>
      </c>
      <c r="B6" s="458"/>
      <c r="C6" s="392">
        <v>30</v>
      </c>
      <c r="D6" s="392"/>
      <c r="E6" s="392"/>
      <c r="F6" s="392"/>
      <c r="G6" s="392"/>
      <c r="H6" s="392"/>
      <c r="I6" s="392"/>
      <c r="J6" s="392"/>
      <c r="K6" s="392"/>
      <c r="L6" s="296">
        <v>30</v>
      </c>
      <c r="M6" s="815"/>
      <c r="N6" s="491">
        <v>100</v>
      </c>
      <c r="O6" s="818"/>
    </row>
    <row r="7" spans="1:15" ht="15.75" thickBot="1" x14ac:dyDescent="0.3">
      <c r="A7" s="288" t="s">
        <v>98</v>
      </c>
      <c r="B7" s="459"/>
      <c r="C7" s="460">
        <v>10</v>
      </c>
      <c r="D7" s="460">
        <v>20</v>
      </c>
      <c r="E7" s="460">
        <v>10</v>
      </c>
      <c r="F7" s="460">
        <v>10</v>
      </c>
      <c r="G7" s="460">
        <v>10</v>
      </c>
      <c r="H7" s="460">
        <v>10</v>
      </c>
      <c r="I7" s="460">
        <v>18</v>
      </c>
      <c r="J7" s="460">
        <v>10</v>
      </c>
      <c r="K7" s="460"/>
      <c r="L7" s="461">
        <f>(C7+D7+E7+F7+G7+H7+I7+J7-K7)</f>
        <v>98</v>
      </c>
      <c r="M7" s="816"/>
      <c r="N7" s="492">
        <v>98</v>
      </c>
      <c r="O7" s="819"/>
    </row>
    <row r="8" spans="1:15" x14ac:dyDescent="0.25">
      <c r="N8" s="329"/>
      <c r="O8" s="526"/>
    </row>
    <row r="9" spans="1:15" x14ac:dyDescent="0.25">
      <c r="N9" s="329"/>
      <c r="O9" s="526"/>
    </row>
    <row r="10" spans="1:15" x14ac:dyDescent="0.25">
      <c r="N10" s="329"/>
      <c r="O10" s="526"/>
    </row>
    <row r="11" spans="1:15" x14ac:dyDescent="0.25">
      <c r="N11" s="329"/>
      <c r="O11" s="526"/>
    </row>
  </sheetData>
  <mergeCells count="2">
    <mergeCell ref="M5:M7"/>
    <mergeCell ref="O5:O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0"/>
  <sheetViews>
    <sheetView workbookViewId="0">
      <selection activeCell="I32" sqref="I32"/>
    </sheetView>
  </sheetViews>
  <sheetFormatPr defaultRowHeight="15" x14ac:dyDescent="0.25"/>
  <cols>
    <col min="1" max="1" width="19" customWidth="1"/>
    <col min="2" max="2" width="14" customWidth="1"/>
    <col min="6" max="6" width="10.28515625" customWidth="1"/>
    <col min="18" max="18" width="8.85546875" style="55"/>
  </cols>
  <sheetData>
    <row r="2" spans="1:21" ht="23.25" x14ac:dyDescent="0.35">
      <c r="C2" s="39" t="s">
        <v>35</v>
      </c>
    </row>
    <row r="3" spans="1:21" ht="15.75" thickBot="1" x14ac:dyDescent="0.3"/>
    <row r="4" spans="1:21" ht="39" thickBot="1" x14ac:dyDescent="0.3">
      <c r="A4" t="s">
        <v>27</v>
      </c>
      <c r="B4" s="10" t="s">
        <v>36</v>
      </c>
      <c r="C4" s="40" t="s">
        <v>3</v>
      </c>
      <c r="D4" s="40" t="s">
        <v>4</v>
      </c>
      <c r="E4" s="40" t="s">
        <v>37</v>
      </c>
      <c r="F4" s="611" t="s">
        <v>6</v>
      </c>
      <c r="G4" s="612"/>
      <c r="H4" s="612"/>
      <c r="I4" s="613"/>
      <c r="J4" s="40" t="s">
        <v>38</v>
      </c>
      <c r="K4" s="40" t="s">
        <v>9</v>
      </c>
      <c r="L4" s="40" t="s">
        <v>39</v>
      </c>
      <c r="M4" s="41" t="s">
        <v>40</v>
      </c>
      <c r="N4" s="20" t="s">
        <v>10</v>
      </c>
      <c r="O4" s="20" t="s">
        <v>50</v>
      </c>
      <c r="P4" s="20"/>
      <c r="Q4" s="20" t="s">
        <v>34</v>
      </c>
      <c r="R4" s="56" t="s">
        <v>294</v>
      </c>
    </row>
    <row r="5" spans="1:21" ht="26.25" thickBot="1" x14ac:dyDescent="0.3">
      <c r="B5" s="14"/>
      <c r="C5" s="11"/>
      <c r="D5" s="11"/>
      <c r="E5" s="11"/>
      <c r="F5" s="11" t="s">
        <v>49</v>
      </c>
      <c r="G5" s="11" t="s">
        <v>12</v>
      </c>
      <c r="H5" s="11" t="s">
        <v>13</v>
      </c>
      <c r="I5" s="11" t="s">
        <v>14</v>
      </c>
      <c r="J5" s="11"/>
      <c r="K5" s="11"/>
      <c r="L5" s="11"/>
      <c r="M5" s="11"/>
    </row>
    <row r="6" spans="1:21" ht="12.6" customHeight="1" thickBot="1" x14ac:dyDescent="0.3">
      <c r="B6" s="14"/>
      <c r="C6" s="18">
        <v>10</v>
      </c>
      <c r="D6" s="18">
        <v>5</v>
      </c>
      <c r="E6" s="18">
        <v>5</v>
      </c>
      <c r="F6" s="18">
        <v>5</v>
      </c>
      <c r="G6" s="18">
        <v>5</v>
      </c>
      <c r="H6" s="18">
        <v>5</v>
      </c>
      <c r="I6" s="18">
        <v>5</v>
      </c>
      <c r="J6" s="18">
        <v>10</v>
      </c>
      <c r="K6" s="18">
        <v>5</v>
      </c>
      <c r="L6" s="18">
        <v>10</v>
      </c>
      <c r="M6" s="18">
        <v>10</v>
      </c>
      <c r="N6" s="51">
        <v>20</v>
      </c>
      <c r="O6" s="51">
        <v>75</v>
      </c>
    </row>
    <row r="7" spans="1:21" ht="12.6" customHeight="1" thickBot="1" x14ac:dyDescent="0.3">
      <c r="B7" s="13" t="s">
        <v>46</v>
      </c>
    </row>
    <row r="8" spans="1:21" s="42" customFormat="1" ht="27" customHeight="1" thickBot="1" x14ac:dyDescent="0.3">
      <c r="A8" s="42" t="s">
        <v>44</v>
      </c>
      <c r="B8" s="43" t="s">
        <v>295</v>
      </c>
      <c r="C8" s="16">
        <v>6</v>
      </c>
      <c r="D8" s="16">
        <v>2</v>
      </c>
      <c r="E8" s="16">
        <v>3</v>
      </c>
      <c r="F8" s="16">
        <v>2</v>
      </c>
      <c r="G8" s="16">
        <v>2</v>
      </c>
      <c r="H8" s="16">
        <v>3</v>
      </c>
      <c r="I8" s="16">
        <v>2</v>
      </c>
      <c r="J8" s="16">
        <v>0</v>
      </c>
      <c r="K8" s="16">
        <v>2</v>
      </c>
      <c r="L8" s="61"/>
      <c r="M8" s="16">
        <v>5</v>
      </c>
      <c r="N8" s="16"/>
      <c r="O8" s="16">
        <f>SUM(C8:N8)</f>
        <v>27</v>
      </c>
      <c r="P8" s="614">
        <v>40.799999999999997</v>
      </c>
      <c r="Q8" s="16"/>
      <c r="R8" s="57"/>
    </row>
    <row r="9" spans="1:21" s="42" customFormat="1" ht="12.6" customHeight="1" thickBot="1" x14ac:dyDescent="0.3">
      <c r="A9" s="42" t="s">
        <v>45</v>
      </c>
      <c r="B9" s="43"/>
      <c r="C9" s="16">
        <v>10</v>
      </c>
      <c r="D9" s="16">
        <v>4</v>
      </c>
      <c r="E9" s="16">
        <v>5</v>
      </c>
      <c r="F9" s="16">
        <v>4</v>
      </c>
      <c r="G9" s="16">
        <v>4</v>
      </c>
      <c r="H9" s="16">
        <v>4</v>
      </c>
      <c r="I9" s="16">
        <v>4</v>
      </c>
      <c r="J9" s="16">
        <v>8</v>
      </c>
      <c r="K9" s="16">
        <v>4</v>
      </c>
      <c r="L9" s="16">
        <v>9</v>
      </c>
      <c r="M9" s="16">
        <v>10</v>
      </c>
      <c r="N9" s="16"/>
      <c r="O9" s="16">
        <f>SUM(C9:N9)</f>
        <v>66</v>
      </c>
      <c r="P9" s="615"/>
      <c r="Q9" s="16"/>
      <c r="R9" s="57"/>
      <c r="U9" s="42">
        <f>(O8+O9+O10+O11+O12)/5</f>
        <v>50.8</v>
      </c>
    </row>
    <row r="10" spans="1:21" s="42" customFormat="1" ht="12.6" customHeight="1" thickBot="1" x14ac:dyDescent="0.3">
      <c r="A10" s="42" t="s">
        <v>43</v>
      </c>
      <c r="B10" s="43"/>
      <c r="C10" s="16">
        <v>8</v>
      </c>
      <c r="D10" s="16">
        <v>3</v>
      </c>
      <c r="E10" s="16">
        <v>3</v>
      </c>
      <c r="F10" s="16">
        <v>3</v>
      </c>
      <c r="G10" s="16">
        <v>3</v>
      </c>
      <c r="H10" s="16">
        <v>3</v>
      </c>
      <c r="I10" s="16">
        <v>3</v>
      </c>
      <c r="J10" s="16">
        <v>5</v>
      </c>
      <c r="K10" s="16">
        <v>4</v>
      </c>
      <c r="L10" s="16">
        <v>10</v>
      </c>
      <c r="M10" s="16">
        <v>9</v>
      </c>
      <c r="N10" s="16"/>
      <c r="O10" s="16">
        <f>SUM(C10:N10)</f>
        <v>54</v>
      </c>
      <c r="P10" s="615"/>
      <c r="Q10" s="16"/>
      <c r="R10" s="57">
        <v>3</v>
      </c>
    </row>
    <row r="11" spans="1:21" s="42" customFormat="1" ht="12.6" customHeight="1" thickBot="1" x14ac:dyDescent="0.3">
      <c r="A11" s="42" t="s">
        <v>42</v>
      </c>
      <c r="B11" s="43"/>
      <c r="C11" s="16">
        <v>8</v>
      </c>
      <c r="D11" s="16">
        <v>3</v>
      </c>
      <c r="E11" s="16">
        <v>3</v>
      </c>
      <c r="F11" s="16">
        <v>3</v>
      </c>
      <c r="G11" s="16">
        <v>3</v>
      </c>
      <c r="H11" s="16">
        <v>3</v>
      </c>
      <c r="I11" s="16">
        <v>3</v>
      </c>
      <c r="J11" s="16">
        <v>6</v>
      </c>
      <c r="K11" s="16">
        <v>3</v>
      </c>
      <c r="L11" s="16">
        <v>5</v>
      </c>
      <c r="M11" s="16">
        <v>8</v>
      </c>
      <c r="N11" s="16"/>
      <c r="O11" s="16">
        <f>SUM(C11:N11)</f>
        <v>48</v>
      </c>
      <c r="P11" s="615"/>
      <c r="Q11" s="16"/>
      <c r="R11" s="57"/>
    </row>
    <row r="12" spans="1:21" s="42" customFormat="1" ht="12.6" customHeight="1" thickBot="1" x14ac:dyDescent="0.3">
      <c r="A12" s="42" t="s">
        <v>41</v>
      </c>
      <c r="B12" s="43"/>
      <c r="C12" s="16">
        <v>9</v>
      </c>
      <c r="D12" s="16">
        <v>4</v>
      </c>
      <c r="E12" s="16">
        <v>5</v>
      </c>
      <c r="F12" s="16">
        <v>4</v>
      </c>
      <c r="G12" s="16">
        <v>4</v>
      </c>
      <c r="H12" s="16">
        <v>4</v>
      </c>
      <c r="I12" s="16">
        <v>4</v>
      </c>
      <c r="J12" s="16">
        <v>6</v>
      </c>
      <c r="K12" s="16">
        <v>4</v>
      </c>
      <c r="L12" s="16">
        <v>7</v>
      </c>
      <c r="M12" s="16">
        <v>8</v>
      </c>
      <c r="N12" s="16"/>
      <c r="O12" s="16">
        <f>SUM(C12:N12)</f>
        <v>59</v>
      </c>
      <c r="P12" s="616"/>
      <c r="Q12" s="16"/>
      <c r="R12" s="57"/>
    </row>
    <row r="13" spans="1:21" ht="12.6" customHeight="1" thickBot="1" x14ac:dyDescent="0.3">
      <c r="B13" s="14" t="s">
        <v>47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21" s="44" customFormat="1" ht="27.75" customHeight="1" thickBot="1" x14ac:dyDescent="0.3">
      <c r="A14" s="44" t="s">
        <v>44</v>
      </c>
      <c r="B14" s="45" t="s">
        <v>296</v>
      </c>
      <c r="C14" s="52">
        <v>8</v>
      </c>
      <c r="D14" s="52">
        <v>4</v>
      </c>
      <c r="E14" s="52">
        <v>4</v>
      </c>
      <c r="F14" s="52">
        <v>3</v>
      </c>
      <c r="G14" s="52">
        <v>4</v>
      </c>
      <c r="H14" s="52">
        <v>4</v>
      </c>
      <c r="I14" s="52">
        <v>4</v>
      </c>
      <c r="J14" s="52">
        <v>0</v>
      </c>
      <c r="K14" s="52">
        <v>4</v>
      </c>
      <c r="L14" s="61"/>
      <c r="M14" s="52">
        <v>3</v>
      </c>
      <c r="N14" s="52"/>
      <c r="O14" s="52">
        <f t="shared" ref="O14:O23" si="0">SUM(C14:N14)</f>
        <v>38</v>
      </c>
      <c r="P14" s="617">
        <v>50.2</v>
      </c>
      <c r="Q14" s="52"/>
      <c r="R14" s="58"/>
    </row>
    <row r="15" spans="1:21" s="44" customFormat="1" ht="12.6" customHeight="1" thickBot="1" x14ac:dyDescent="0.3">
      <c r="A15" s="44" t="s">
        <v>45</v>
      </c>
      <c r="B15" s="45"/>
      <c r="C15" s="52">
        <v>9</v>
      </c>
      <c r="D15" s="52">
        <v>5</v>
      </c>
      <c r="E15" s="52">
        <v>4</v>
      </c>
      <c r="F15" s="52">
        <v>4</v>
      </c>
      <c r="G15" s="52">
        <v>5</v>
      </c>
      <c r="H15" s="52">
        <v>5</v>
      </c>
      <c r="I15" s="52">
        <v>4</v>
      </c>
      <c r="J15" s="52">
        <v>8</v>
      </c>
      <c r="K15" s="52">
        <v>4</v>
      </c>
      <c r="L15" s="52">
        <v>9</v>
      </c>
      <c r="M15" s="52">
        <v>10</v>
      </c>
      <c r="N15" s="52"/>
      <c r="O15" s="52">
        <f t="shared" si="0"/>
        <v>67</v>
      </c>
      <c r="P15" s="618"/>
      <c r="Q15" s="52"/>
      <c r="R15" s="58">
        <v>2</v>
      </c>
    </row>
    <row r="16" spans="1:21" s="44" customFormat="1" ht="12.6" customHeight="1" thickBot="1" x14ac:dyDescent="0.3">
      <c r="A16" s="44" t="s">
        <v>43</v>
      </c>
      <c r="B16" s="45"/>
      <c r="C16" s="52">
        <v>8</v>
      </c>
      <c r="D16" s="52">
        <v>3</v>
      </c>
      <c r="E16" s="52">
        <v>3</v>
      </c>
      <c r="F16" s="52">
        <v>4</v>
      </c>
      <c r="G16" s="52">
        <v>4</v>
      </c>
      <c r="H16" s="52">
        <v>3</v>
      </c>
      <c r="I16" s="52">
        <v>3</v>
      </c>
      <c r="J16" s="52">
        <v>5</v>
      </c>
      <c r="K16" s="52">
        <v>5</v>
      </c>
      <c r="L16" s="52">
        <v>6</v>
      </c>
      <c r="M16" s="52">
        <v>5</v>
      </c>
      <c r="N16" s="52"/>
      <c r="O16" s="52">
        <f t="shared" si="0"/>
        <v>49</v>
      </c>
      <c r="P16" s="618"/>
      <c r="Q16" s="52"/>
      <c r="R16" s="58"/>
      <c r="U16" s="44">
        <f>(O14+O15+O16+O17+O18)/5</f>
        <v>54.6</v>
      </c>
    </row>
    <row r="17" spans="1:21" s="44" customFormat="1" ht="12.6" customHeight="1" thickBot="1" x14ac:dyDescent="0.3">
      <c r="A17" s="44" t="s">
        <v>42</v>
      </c>
      <c r="B17" s="45"/>
      <c r="C17" s="52">
        <v>8</v>
      </c>
      <c r="D17" s="52">
        <v>4</v>
      </c>
      <c r="E17" s="52">
        <v>4</v>
      </c>
      <c r="F17" s="52">
        <v>4</v>
      </c>
      <c r="G17" s="52">
        <v>4</v>
      </c>
      <c r="H17" s="52">
        <v>3</v>
      </c>
      <c r="I17" s="52">
        <v>4</v>
      </c>
      <c r="J17" s="52">
        <v>8</v>
      </c>
      <c r="K17" s="52">
        <v>4</v>
      </c>
      <c r="L17" s="52">
        <v>8</v>
      </c>
      <c r="M17" s="52">
        <v>8</v>
      </c>
      <c r="N17" s="52"/>
      <c r="O17" s="52">
        <f t="shared" si="0"/>
        <v>59</v>
      </c>
      <c r="P17" s="618"/>
      <c r="Q17" s="52"/>
      <c r="R17" s="58"/>
    </row>
    <row r="18" spans="1:21" s="44" customFormat="1" ht="12.6" customHeight="1" thickBot="1" x14ac:dyDescent="0.3">
      <c r="A18" s="44" t="s">
        <v>41</v>
      </c>
      <c r="B18" s="45"/>
      <c r="C18" s="52">
        <v>8</v>
      </c>
      <c r="D18" s="52">
        <v>5</v>
      </c>
      <c r="E18" s="52">
        <v>5</v>
      </c>
      <c r="F18" s="52">
        <v>5</v>
      </c>
      <c r="G18" s="52">
        <v>5</v>
      </c>
      <c r="H18" s="52">
        <v>5</v>
      </c>
      <c r="I18" s="52">
        <v>5</v>
      </c>
      <c r="J18" s="52">
        <v>4</v>
      </c>
      <c r="K18" s="52">
        <v>5</v>
      </c>
      <c r="L18" s="52">
        <v>7</v>
      </c>
      <c r="M18" s="52">
        <v>6</v>
      </c>
      <c r="N18" s="52"/>
      <c r="O18" s="52">
        <f t="shared" si="0"/>
        <v>60</v>
      </c>
      <c r="P18" s="619"/>
      <c r="Q18" s="52"/>
      <c r="R18" s="58"/>
    </row>
    <row r="19" spans="1:21" s="47" customFormat="1" ht="32.25" customHeight="1" thickBot="1" x14ac:dyDescent="0.3">
      <c r="A19" s="47" t="s">
        <v>44</v>
      </c>
      <c r="B19" s="48" t="s">
        <v>297</v>
      </c>
      <c r="C19" s="53">
        <v>8</v>
      </c>
      <c r="D19" s="53">
        <v>4</v>
      </c>
      <c r="E19" s="53">
        <v>4</v>
      </c>
      <c r="F19" s="53">
        <v>2</v>
      </c>
      <c r="G19" s="53">
        <v>3</v>
      </c>
      <c r="H19" s="53">
        <v>3</v>
      </c>
      <c r="I19" s="53">
        <v>3</v>
      </c>
      <c r="J19" s="53">
        <v>4</v>
      </c>
      <c r="K19" s="53">
        <v>4</v>
      </c>
      <c r="L19" s="61"/>
      <c r="M19" s="53">
        <v>2</v>
      </c>
      <c r="N19" s="53"/>
      <c r="O19" s="53">
        <f t="shared" si="0"/>
        <v>37</v>
      </c>
      <c r="P19" s="620">
        <v>50.2</v>
      </c>
      <c r="Q19" s="53"/>
      <c r="R19" s="59"/>
    </row>
    <row r="20" spans="1:21" s="47" customFormat="1" ht="12.6" customHeight="1" thickBot="1" x14ac:dyDescent="0.3">
      <c r="A20" s="47" t="s">
        <v>45</v>
      </c>
      <c r="B20" s="48"/>
      <c r="C20" s="53">
        <v>10</v>
      </c>
      <c r="D20" s="53">
        <v>4</v>
      </c>
      <c r="E20" s="53">
        <v>4</v>
      </c>
      <c r="F20" s="53">
        <v>3</v>
      </c>
      <c r="G20" s="53">
        <v>3</v>
      </c>
      <c r="H20" s="53">
        <v>3</v>
      </c>
      <c r="I20" s="53">
        <v>3</v>
      </c>
      <c r="J20" s="53">
        <v>9</v>
      </c>
      <c r="K20" s="53">
        <v>4</v>
      </c>
      <c r="L20" s="53">
        <v>9</v>
      </c>
      <c r="M20" s="53">
        <v>8</v>
      </c>
      <c r="N20" s="53"/>
      <c r="O20" s="53">
        <f t="shared" si="0"/>
        <v>60</v>
      </c>
      <c r="P20" s="621"/>
      <c r="Q20" s="53"/>
      <c r="R20" s="59">
        <v>3</v>
      </c>
    </row>
    <row r="21" spans="1:21" s="47" customFormat="1" ht="12.6" customHeight="1" thickBot="1" x14ac:dyDescent="0.3">
      <c r="A21" s="47" t="s">
        <v>43</v>
      </c>
      <c r="B21" s="48"/>
      <c r="C21" s="53">
        <v>9</v>
      </c>
      <c r="D21" s="53">
        <v>4</v>
      </c>
      <c r="E21" s="53">
        <v>3</v>
      </c>
      <c r="F21" s="53">
        <v>4</v>
      </c>
      <c r="G21" s="53">
        <v>3</v>
      </c>
      <c r="H21" s="53">
        <v>3</v>
      </c>
      <c r="I21" s="53">
        <v>4</v>
      </c>
      <c r="J21" s="53">
        <v>7</v>
      </c>
      <c r="K21" s="53">
        <v>5</v>
      </c>
      <c r="L21" s="53">
        <v>8</v>
      </c>
      <c r="M21" s="53">
        <v>7</v>
      </c>
      <c r="N21" s="53"/>
      <c r="O21" s="53">
        <f t="shared" si="0"/>
        <v>57</v>
      </c>
      <c r="P21" s="621"/>
      <c r="Q21" s="53"/>
      <c r="R21" s="59"/>
      <c r="U21" s="47">
        <f>(O19+O20+O21+O22+O23)/5</f>
        <v>54.8</v>
      </c>
    </row>
    <row r="22" spans="1:21" s="47" customFormat="1" ht="12.6" customHeight="1" thickBot="1" x14ac:dyDescent="0.3">
      <c r="A22" s="47" t="s">
        <v>42</v>
      </c>
      <c r="B22" s="48"/>
      <c r="C22" s="53">
        <v>10</v>
      </c>
      <c r="D22" s="53">
        <v>4</v>
      </c>
      <c r="E22" s="53">
        <v>4</v>
      </c>
      <c r="F22" s="53">
        <v>4</v>
      </c>
      <c r="G22" s="53">
        <v>4</v>
      </c>
      <c r="H22" s="53">
        <v>3</v>
      </c>
      <c r="I22" s="53">
        <v>4</v>
      </c>
      <c r="J22" s="53">
        <v>8</v>
      </c>
      <c r="K22" s="53">
        <v>4</v>
      </c>
      <c r="L22" s="53">
        <v>8</v>
      </c>
      <c r="M22" s="53">
        <v>7</v>
      </c>
      <c r="N22" s="53"/>
      <c r="O22" s="53">
        <f t="shared" si="0"/>
        <v>60</v>
      </c>
      <c r="P22" s="621"/>
      <c r="Q22" s="53"/>
      <c r="R22" s="59"/>
    </row>
    <row r="23" spans="1:21" s="47" customFormat="1" ht="12.6" customHeight="1" thickBot="1" x14ac:dyDescent="0.3">
      <c r="A23" s="47" t="s">
        <v>41</v>
      </c>
      <c r="B23" s="48"/>
      <c r="C23" s="53">
        <v>9</v>
      </c>
      <c r="D23" s="53">
        <v>5</v>
      </c>
      <c r="E23" s="53">
        <v>5</v>
      </c>
      <c r="F23" s="53">
        <v>3</v>
      </c>
      <c r="G23" s="53">
        <v>4</v>
      </c>
      <c r="H23" s="53">
        <v>3</v>
      </c>
      <c r="I23" s="53">
        <v>3</v>
      </c>
      <c r="J23" s="53">
        <v>9</v>
      </c>
      <c r="K23" s="53">
        <v>5</v>
      </c>
      <c r="L23" s="53">
        <v>7</v>
      </c>
      <c r="M23" s="53">
        <v>7</v>
      </c>
      <c r="N23" s="53"/>
      <c r="O23" s="53">
        <f t="shared" si="0"/>
        <v>60</v>
      </c>
      <c r="P23" s="622"/>
      <c r="Q23" s="53"/>
      <c r="R23" s="59"/>
    </row>
    <row r="24" spans="1:21" ht="12.6" customHeight="1" thickBot="1" x14ac:dyDescent="0.3">
      <c r="B24" s="14" t="s">
        <v>48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21" s="49" customFormat="1" ht="29.25" customHeight="1" thickBot="1" x14ac:dyDescent="0.3">
      <c r="A25" s="49" t="s">
        <v>44</v>
      </c>
      <c r="B25" s="50" t="s">
        <v>298</v>
      </c>
      <c r="C25" s="54">
        <v>10</v>
      </c>
      <c r="D25" s="54">
        <v>4</v>
      </c>
      <c r="E25" s="54">
        <v>5</v>
      </c>
      <c r="F25" s="54">
        <v>4</v>
      </c>
      <c r="G25" s="54">
        <v>4</v>
      </c>
      <c r="H25" s="54">
        <v>5</v>
      </c>
      <c r="I25" s="54">
        <v>5</v>
      </c>
      <c r="J25" s="54">
        <v>10</v>
      </c>
      <c r="K25" s="54">
        <v>4</v>
      </c>
      <c r="L25" s="61"/>
      <c r="M25" s="54">
        <v>3</v>
      </c>
      <c r="N25" s="54"/>
      <c r="O25" s="54">
        <f>SUM(C25:N25)</f>
        <v>54</v>
      </c>
      <c r="P25" s="608">
        <v>59.4</v>
      </c>
      <c r="Q25" s="54"/>
      <c r="R25" s="60"/>
    </row>
    <row r="26" spans="1:21" s="49" customFormat="1" ht="12.6" customHeight="1" thickBot="1" x14ac:dyDescent="0.3">
      <c r="A26" s="49" t="s">
        <v>45</v>
      </c>
      <c r="B26" s="50"/>
      <c r="C26" s="54">
        <v>10</v>
      </c>
      <c r="D26" s="54">
        <v>5</v>
      </c>
      <c r="E26" s="54">
        <v>5</v>
      </c>
      <c r="F26" s="54">
        <v>5</v>
      </c>
      <c r="G26" s="54">
        <v>5</v>
      </c>
      <c r="H26" s="54">
        <v>5</v>
      </c>
      <c r="I26" s="54">
        <v>4</v>
      </c>
      <c r="J26" s="54">
        <v>10</v>
      </c>
      <c r="K26" s="54">
        <v>4</v>
      </c>
      <c r="L26" s="54">
        <v>10</v>
      </c>
      <c r="M26" s="54">
        <v>7</v>
      </c>
      <c r="N26" s="54"/>
      <c r="O26" s="54">
        <f>SUM(C26:N26)</f>
        <v>70</v>
      </c>
      <c r="P26" s="609"/>
      <c r="Q26" s="54"/>
      <c r="R26" s="60">
        <v>1</v>
      </c>
    </row>
    <row r="27" spans="1:21" s="49" customFormat="1" ht="12.6" customHeight="1" thickBot="1" x14ac:dyDescent="0.3">
      <c r="A27" s="49" t="s">
        <v>43</v>
      </c>
      <c r="B27" s="50"/>
      <c r="C27" s="54">
        <v>10</v>
      </c>
      <c r="D27" s="54">
        <v>5</v>
      </c>
      <c r="E27" s="54">
        <v>3</v>
      </c>
      <c r="F27" s="54">
        <v>4</v>
      </c>
      <c r="G27" s="54">
        <v>4</v>
      </c>
      <c r="H27" s="54">
        <v>4</v>
      </c>
      <c r="I27" s="54">
        <v>4</v>
      </c>
      <c r="J27" s="54">
        <v>10</v>
      </c>
      <c r="K27" s="54">
        <v>5</v>
      </c>
      <c r="L27" s="54">
        <v>10</v>
      </c>
      <c r="M27" s="54">
        <v>7</v>
      </c>
      <c r="N27" s="54"/>
      <c r="O27" s="54">
        <f>SUM(C27:N27)</f>
        <v>66</v>
      </c>
      <c r="P27" s="609"/>
      <c r="Q27" s="54"/>
      <c r="R27" s="60"/>
    </row>
    <row r="28" spans="1:21" s="49" customFormat="1" ht="12.6" customHeight="1" thickBot="1" x14ac:dyDescent="0.3">
      <c r="A28" s="49" t="s">
        <v>42</v>
      </c>
      <c r="B28" s="50"/>
      <c r="C28" s="54">
        <v>10</v>
      </c>
      <c r="D28" s="54">
        <v>5</v>
      </c>
      <c r="E28" s="54">
        <v>5</v>
      </c>
      <c r="F28" s="54">
        <v>4</v>
      </c>
      <c r="G28" s="54">
        <v>3</v>
      </c>
      <c r="H28" s="54">
        <v>5</v>
      </c>
      <c r="I28" s="54">
        <v>5</v>
      </c>
      <c r="J28" s="54">
        <v>10</v>
      </c>
      <c r="K28" s="54">
        <v>5</v>
      </c>
      <c r="L28" s="54">
        <v>10</v>
      </c>
      <c r="M28" s="54">
        <v>6</v>
      </c>
      <c r="N28" s="54"/>
      <c r="O28" s="54">
        <f>SUM(C28:N28)</f>
        <v>68</v>
      </c>
      <c r="P28" s="609"/>
      <c r="Q28" s="54"/>
      <c r="R28" s="60"/>
      <c r="U28" s="49">
        <f>(O25+O26+O27+O28+O29)/5</f>
        <v>64.599999999999994</v>
      </c>
    </row>
    <row r="29" spans="1:21" s="49" customFormat="1" ht="12.6" customHeight="1" thickBot="1" x14ac:dyDescent="0.3">
      <c r="A29" s="49" t="s">
        <v>41</v>
      </c>
      <c r="B29" s="50"/>
      <c r="C29" s="54">
        <v>10</v>
      </c>
      <c r="D29" s="54">
        <v>5</v>
      </c>
      <c r="E29" s="54">
        <v>5</v>
      </c>
      <c r="F29" s="54">
        <v>4</v>
      </c>
      <c r="G29" s="54">
        <v>4</v>
      </c>
      <c r="H29" s="54">
        <v>4</v>
      </c>
      <c r="I29" s="54">
        <v>3</v>
      </c>
      <c r="J29" s="54">
        <v>10</v>
      </c>
      <c r="K29" s="54">
        <v>5</v>
      </c>
      <c r="L29" s="54">
        <v>8</v>
      </c>
      <c r="M29" s="54">
        <v>7</v>
      </c>
      <c r="N29" s="54"/>
      <c r="O29" s="54">
        <f>SUM(C29:N29)</f>
        <v>65</v>
      </c>
      <c r="P29" s="610"/>
      <c r="Q29" s="54"/>
      <c r="R29" s="60"/>
    </row>
    <row r="30" spans="1:21" ht="12.6" customHeight="1" thickBot="1" x14ac:dyDescent="0.3">
      <c r="B30" s="14"/>
    </row>
  </sheetData>
  <mergeCells count="5">
    <mergeCell ref="P25:P29"/>
    <mergeCell ref="F4:I4"/>
    <mergeCell ref="P8:P12"/>
    <mergeCell ref="P14:P18"/>
    <mergeCell ref="P19:P2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workbookViewId="0">
      <selection activeCell="B8" sqref="B8"/>
    </sheetView>
  </sheetViews>
  <sheetFormatPr defaultRowHeight="15" x14ac:dyDescent="0.25"/>
  <cols>
    <col min="1" max="1" width="10.85546875" customWidth="1"/>
    <col min="2" max="2" width="27.85546875" style="286" customWidth="1"/>
    <col min="12" max="12" width="9.140625" style="286"/>
    <col min="16" max="16" width="8.85546875" style="38"/>
  </cols>
  <sheetData>
    <row r="2" spans="1:16" ht="26.25" x14ac:dyDescent="0.4">
      <c r="I2" s="290" t="s">
        <v>356</v>
      </c>
      <c r="O2" s="286"/>
    </row>
    <row r="3" spans="1:16" ht="27" thickBot="1" x14ac:dyDescent="0.45">
      <c r="D3" s="163"/>
    </row>
    <row r="4" spans="1:16" ht="59.25" customHeight="1" thickBot="1" x14ac:dyDescent="0.3">
      <c r="B4" s="389" t="s">
        <v>114</v>
      </c>
      <c r="C4" s="390" t="s">
        <v>3</v>
      </c>
      <c r="D4" s="390" t="s">
        <v>252</v>
      </c>
      <c r="E4" s="390" t="s">
        <v>246</v>
      </c>
      <c r="F4" s="390" t="s">
        <v>7</v>
      </c>
      <c r="G4" s="390" t="s">
        <v>248</v>
      </c>
      <c r="H4" s="390" t="s">
        <v>253</v>
      </c>
      <c r="I4" s="390" t="s">
        <v>254</v>
      </c>
      <c r="J4" s="390" t="s">
        <v>255</v>
      </c>
      <c r="K4" s="390" t="s">
        <v>10</v>
      </c>
      <c r="L4" s="390" t="s">
        <v>50</v>
      </c>
      <c r="M4" s="390" t="s">
        <v>232</v>
      </c>
      <c r="N4" s="376" t="s">
        <v>242</v>
      </c>
      <c r="O4" s="376" t="s">
        <v>34</v>
      </c>
      <c r="P4" s="523" t="s">
        <v>294</v>
      </c>
    </row>
    <row r="5" spans="1:16" ht="19.5" customHeight="1" x14ac:dyDescent="0.25">
      <c r="B5" s="453"/>
      <c r="C5" s="428">
        <v>10</v>
      </c>
      <c r="D5" s="428">
        <v>10</v>
      </c>
      <c r="E5" s="428">
        <v>10</v>
      </c>
      <c r="F5" s="428">
        <v>10</v>
      </c>
      <c r="G5" s="428"/>
      <c r="H5" s="428">
        <v>10</v>
      </c>
      <c r="I5" s="428"/>
      <c r="J5" s="428">
        <v>10</v>
      </c>
      <c r="K5" s="429"/>
      <c r="L5" s="464">
        <v>60</v>
      </c>
      <c r="M5" s="388"/>
      <c r="N5" s="143"/>
      <c r="O5" s="143"/>
      <c r="P5" s="524"/>
    </row>
    <row r="6" spans="1:16" ht="26.25" customHeight="1" x14ac:dyDescent="0.25">
      <c r="B6" s="820" t="s">
        <v>257</v>
      </c>
      <c r="C6" s="821"/>
      <c r="D6" s="821"/>
      <c r="E6" s="821"/>
      <c r="F6" s="821"/>
      <c r="G6" s="821"/>
      <c r="H6" s="821"/>
      <c r="I6" s="821"/>
      <c r="J6" s="821"/>
      <c r="K6" s="822"/>
      <c r="L6" s="235"/>
      <c r="M6" s="235"/>
      <c r="N6" s="70"/>
      <c r="O6" s="70"/>
      <c r="P6" s="522"/>
    </row>
    <row r="7" spans="1:16" x14ac:dyDescent="0.25">
      <c r="B7" s="454" t="s">
        <v>256</v>
      </c>
      <c r="C7" s="70"/>
      <c r="D7" s="70"/>
      <c r="E7" s="70"/>
      <c r="F7" s="70"/>
      <c r="G7" s="70"/>
      <c r="H7" s="70"/>
      <c r="I7" s="70"/>
      <c r="J7" s="70"/>
      <c r="K7" s="70"/>
      <c r="L7" s="317"/>
      <c r="M7" s="70"/>
      <c r="N7" s="70"/>
      <c r="O7" s="70"/>
      <c r="P7" s="522"/>
    </row>
    <row r="8" spans="1:16" x14ac:dyDescent="0.25">
      <c r="A8" s="288" t="s">
        <v>130</v>
      </c>
      <c r="B8" t="s">
        <v>336</v>
      </c>
      <c r="C8" s="291">
        <v>10</v>
      </c>
      <c r="D8" s="291">
        <v>10</v>
      </c>
      <c r="E8" s="291">
        <v>10</v>
      </c>
      <c r="F8" s="291"/>
      <c r="G8" s="291"/>
      <c r="H8" s="291">
        <v>10</v>
      </c>
      <c r="I8" s="291"/>
      <c r="J8" s="291">
        <v>10</v>
      </c>
      <c r="K8" s="291"/>
      <c r="L8" s="297">
        <f>(C8+D8+E8+F8+G8+H8+I8+J8)</f>
        <v>50</v>
      </c>
      <c r="M8" s="823"/>
      <c r="N8" s="828"/>
      <c r="O8" s="493">
        <v>100</v>
      </c>
      <c r="P8" s="826">
        <v>1</v>
      </c>
    </row>
    <row r="9" spans="1:16" x14ac:dyDescent="0.25">
      <c r="A9" s="288" t="s">
        <v>87</v>
      </c>
      <c r="B9" s="455"/>
      <c r="C9" s="209">
        <v>10</v>
      </c>
      <c r="D9" s="291">
        <v>10</v>
      </c>
      <c r="E9" s="291">
        <v>10</v>
      </c>
      <c r="F9" s="291">
        <v>10</v>
      </c>
      <c r="G9" s="291">
        <v>10</v>
      </c>
      <c r="H9" s="291">
        <v>10</v>
      </c>
      <c r="I9" s="291">
        <v>10</v>
      </c>
      <c r="J9" s="291">
        <v>10</v>
      </c>
      <c r="K9" s="291"/>
      <c r="L9" s="297">
        <f t="shared" ref="L9:L10" si="0">(C9+D9+E9+F9+G9+H9+I9+J9)</f>
        <v>80</v>
      </c>
      <c r="M9" s="824"/>
      <c r="N9" s="828"/>
      <c r="O9" s="493">
        <v>100</v>
      </c>
      <c r="P9" s="826"/>
    </row>
    <row r="10" spans="1:16" ht="15.75" thickBot="1" x14ac:dyDescent="0.3">
      <c r="A10" s="288" t="s">
        <v>43</v>
      </c>
      <c r="B10" s="456"/>
      <c r="C10" s="457"/>
      <c r="D10" s="457">
        <v>10</v>
      </c>
      <c r="E10" s="457">
        <v>8</v>
      </c>
      <c r="F10" s="457">
        <v>10</v>
      </c>
      <c r="G10" s="457">
        <v>9</v>
      </c>
      <c r="H10" s="457">
        <v>10</v>
      </c>
      <c r="I10" s="457"/>
      <c r="J10" s="457">
        <v>10</v>
      </c>
      <c r="K10" s="457"/>
      <c r="L10" s="297">
        <f t="shared" si="0"/>
        <v>57</v>
      </c>
      <c r="M10" s="825"/>
      <c r="N10" s="829"/>
      <c r="O10" s="494">
        <v>95</v>
      </c>
      <c r="P10" s="827"/>
    </row>
  </sheetData>
  <mergeCells count="4">
    <mergeCell ref="B6:K6"/>
    <mergeCell ref="M8:M10"/>
    <mergeCell ref="P8:P10"/>
    <mergeCell ref="N8:N1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21"/>
  <sheetViews>
    <sheetView workbookViewId="0">
      <selection activeCell="G24" sqref="G24"/>
    </sheetView>
  </sheetViews>
  <sheetFormatPr defaultRowHeight="15" x14ac:dyDescent="0.25"/>
  <cols>
    <col min="1" max="1" width="7.5703125" customWidth="1"/>
    <col min="3" max="3" width="18.7109375" style="286" customWidth="1"/>
    <col min="4" max="4" width="10.42578125" customWidth="1"/>
    <col min="5" max="5" width="12.140625" customWidth="1"/>
    <col min="6" max="6" width="11.28515625" customWidth="1"/>
    <col min="7" max="7" width="12.85546875" customWidth="1"/>
    <col min="8" max="8" width="10.7109375" customWidth="1"/>
    <col min="9" max="9" width="10.5703125" customWidth="1"/>
    <col min="10" max="10" width="10.85546875" customWidth="1"/>
    <col min="11" max="11" width="10.5703125" customWidth="1"/>
    <col min="12" max="12" width="14.5703125" style="286" customWidth="1"/>
    <col min="13" max="13" width="20.28515625" customWidth="1"/>
    <col min="14" max="14" width="13.28515625" customWidth="1"/>
    <col min="16" max="16" width="8.85546875" style="38"/>
  </cols>
  <sheetData>
    <row r="3" spans="2:16" ht="26.25" x14ac:dyDescent="0.4">
      <c r="B3" s="306" t="s">
        <v>357</v>
      </c>
    </row>
    <row r="5" spans="2:16" ht="15.75" thickBot="1" x14ac:dyDescent="0.3"/>
    <row r="6" spans="2:16" ht="54" customHeight="1" x14ac:dyDescent="0.25">
      <c r="B6" s="439"/>
      <c r="C6" s="440" t="s">
        <v>36</v>
      </c>
      <c r="D6" s="441" t="s">
        <v>102</v>
      </c>
      <c r="E6" s="440" t="s">
        <v>248</v>
      </c>
      <c r="F6" s="440" t="s">
        <v>106</v>
      </c>
      <c r="G6" s="440" t="s">
        <v>7</v>
      </c>
      <c r="H6" s="441" t="s">
        <v>246</v>
      </c>
      <c r="I6" s="441" t="s">
        <v>264</v>
      </c>
      <c r="J6" s="440" t="s">
        <v>245</v>
      </c>
      <c r="K6" s="440" t="s">
        <v>10</v>
      </c>
      <c r="L6" s="440" t="s">
        <v>232</v>
      </c>
      <c r="M6" s="440"/>
      <c r="N6" s="442" t="s">
        <v>242</v>
      </c>
      <c r="O6" s="442" t="s">
        <v>34</v>
      </c>
      <c r="P6" s="521" t="s">
        <v>294</v>
      </c>
    </row>
    <row r="7" spans="2:16" x14ac:dyDescent="0.25">
      <c r="B7" s="443"/>
      <c r="C7" s="313" t="s">
        <v>266</v>
      </c>
      <c r="D7" s="313">
        <v>10</v>
      </c>
      <c r="E7" s="313">
        <v>10</v>
      </c>
      <c r="F7" s="313">
        <v>10</v>
      </c>
      <c r="G7" s="313">
        <v>10</v>
      </c>
      <c r="H7" s="313">
        <v>10</v>
      </c>
      <c r="I7" s="313">
        <v>10</v>
      </c>
      <c r="J7" s="313">
        <v>10</v>
      </c>
      <c r="K7" s="316"/>
      <c r="L7" s="315"/>
      <c r="M7" s="463"/>
      <c r="N7" s="70"/>
      <c r="O7" s="70"/>
      <c r="P7" s="522"/>
    </row>
    <row r="8" spans="2:16" x14ac:dyDescent="0.25">
      <c r="B8" s="444"/>
      <c r="C8" s="310"/>
      <c r="D8" s="309"/>
      <c r="E8" s="309"/>
      <c r="F8" s="309"/>
      <c r="G8" s="309"/>
      <c r="H8" s="309"/>
      <c r="I8" s="309"/>
      <c r="J8" s="309"/>
      <c r="K8" s="309"/>
      <c r="L8" s="310"/>
      <c r="M8" s="835"/>
      <c r="N8" s="838">
        <f>L12/3</f>
        <v>62.666666666666664</v>
      </c>
      <c r="O8" s="840"/>
      <c r="P8" s="830">
        <v>2</v>
      </c>
    </row>
    <row r="9" spans="2:16" x14ac:dyDescent="0.25">
      <c r="B9" s="444" t="s">
        <v>84</v>
      </c>
      <c r="C9" s="600" t="s">
        <v>347</v>
      </c>
      <c r="D9" s="309">
        <v>9</v>
      </c>
      <c r="E9" s="309">
        <v>10</v>
      </c>
      <c r="F9" s="309">
        <v>10</v>
      </c>
      <c r="G9" s="309">
        <v>10</v>
      </c>
      <c r="H9" s="309">
        <v>10</v>
      </c>
      <c r="I9" s="309">
        <v>10</v>
      </c>
      <c r="J9" s="309">
        <v>8</v>
      </c>
      <c r="K9" s="309"/>
      <c r="L9" s="310">
        <f>D9+E9+F9+G9+H9+I9+J9</f>
        <v>67</v>
      </c>
      <c r="M9" s="835"/>
      <c r="N9" s="838"/>
      <c r="O9" s="841"/>
      <c r="P9" s="831"/>
    </row>
    <row r="10" spans="2:16" x14ac:dyDescent="0.25">
      <c r="B10" s="444" t="s">
        <v>263</v>
      </c>
      <c r="C10" s="310"/>
      <c r="D10" s="309">
        <v>9</v>
      </c>
      <c r="E10" s="309">
        <v>9</v>
      </c>
      <c r="F10" s="309">
        <v>9</v>
      </c>
      <c r="G10" s="309">
        <v>8</v>
      </c>
      <c r="H10" s="309">
        <v>9</v>
      </c>
      <c r="I10" s="309">
        <v>9</v>
      </c>
      <c r="J10" s="309">
        <v>9</v>
      </c>
      <c r="K10" s="309"/>
      <c r="L10" s="310">
        <f t="shared" ref="L10:L11" si="0">D10+E10+F10+G10+H10+I10+J10</f>
        <v>62</v>
      </c>
      <c r="M10" s="835"/>
      <c r="N10" s="838"/>
      <c r="O10" s="841"/>
      <c r="P10" s="831"/>
    </row>
    <row r="11" spans="2:16" x14ac:dyDescent="0.25">
      <c r="B11" s="445" t="s">
        <v>265</v>
      </c>
      <c r="C11" s="310"/>
      <c r="D11" s="309">
        <v>9</v>
      </c>
      <c r="E11" s="309">
        <v>9</v>
      </c>
      <c r="F11" s="309">
        <v>9</v>
      </c>
      <c r="G11" s="309">
        <v>8</v>
      </c>
      <c r="H11" s="309">
        <v>8</v>
      </c>
      <c r="I11" s="309">
        <v>8</v>
      </c>
      <c r="J11" s="309">
        <v>8</v>
      </c>
      <c r="K11" s="309"/>
      <c r="L11" s="310">
        <f t="shared" si="0"/>
        <v>59</v>
      </c>
      <c r="M11" s="837"/>
      <c r="N11" s="838"/>
      <c r="O11" s="842"/>
      <c r="P11" s="832"/>
    </row>
    <row r="12" spans="2:16" x14ac:dyDescent="0.25">
      <c r="B12" s="445"/>
      <c r="C12" s="310"/>
      <c r="D12" s="309"/>
      <c r="E12" s="309"/>
      <c r="F12" s="309"/>
      <c r="G12" s="309"/>
      <c r="H12" s="309"/>
      <c r="I12" s="309"/>
      <c r="J12" s="309"/>
      <c r="K12" s="309"/>
      <c r="L12" s="501">
        <f>SUM(L9:L11)</f>
        <v>188</v>
      </c>
      <c r="M12" s="383"/>
      <c r="N12" s="427"/>
      <c r="O12" s="427"/>
      <c r="P12" s="513"/>
    </row>
    <row r="13" spans="2:16" x14ac:dyDescent="0.25">
      <c r="B13" s="446" t="s">
        <v>84</v>
      </c>
      <c r="C13" s="600" t="s">
        <v>348</v>
      </c>
      <c r="D13" s="76">
        <v>8</v>
      </c>
      <c r="E13" s="76">
        <v>8</v>
      </c>
      <c r="F13" s="76">
        <v>8</v>
      </c>
      <c r="G13" s="76">
        <v>6</v>
      </c>
      <c r="H13" s="76">
        <v>5</v>
      </c>
      <c r="I13" s="76">
        <v>6</v>
      </c>
      <c r="J13" s="76">
        <v>8</v>
      </c>
      <c r="K13" s="76"/>
      <c r="L13" s="311">
        <f>D13+E13+F13+G13+H13+I13+J13</f>
        <v>49</v>
      </c>
      <c r="M13" s="834"/>
      <c r="N13" s="838">
        <f>L16/3</f>
        <v>49.666666666666664</v>
      </c>
      <c r="O13" s="840">
        <f>N13*100/70</f>
        <v>70.952380952380949</v>
      </c>
      <c r="P13" s="830">
        <v>3</v>
      </c>
    </row>
    <row r="14" spans="2:16" x14ac:dyDescent="0.25">
      <c r="B14" s="446" t="s">
        <v>263</v>
      </c>
      <c r="C14" s="311"/>
      <c r="D14" s="76">
        <v>8</v>
      </c>
      <c r="E14" s="76">
        <v>8</v>
      </c>
      <c r="F14" s="76">
        <v>8</v>
      </c>
      <c r="G14" s="76">
        <v>7</v>
      </c>
      <c r="H14" s="76">
        <v>8</v>
      </c>
      <c r="I14" s="76">
        <v>7</v>
      </c>
      <c r="J14" s="76">
        <v>8</v>
      </c>
      <c r="K14" s="76"/>
      <c r="L14" s="311">
        <f t="shared" ref="L14:L19" si="1">D14+E14+F14+G14+H14+I14+J14</f>
        <v>54</v>
      </c>
      <c r="M14" s="835"/>
      <c r="N14" s="838"/>
      <c r="O14" s="841"/>
      <c r="P14" s="831"/>
    </row>
    <row r="15" spans="2:16" x14ac:dyDescent="0.25">
      <c r="B15" s="447" t="s">
        <v>265</v>
      </c>
      <c r="C15" s="311"/>
      <c r="D15" s="76">
        <v>7</v>
      </c>
      <c r="E15" s="76">
        <v>8</v>
      </c>
      <c r="F15" s="76">
        <v>8</v>
      </c>
      <c r="G15" s="76">
        <v>7</v>
      </c>
      <c r="H15" s="76">
        <v>7</v>
      </c>
      <c r="I15" s="76">
        <v>7</v>
      </c>
      <c r="J15" s="76">
        <v>7</v>
      </c>
      <c r="K15" s="76">
        <v>5</v>
      </c>
      <c r="L15" s="311">
        <v>46</v>
      </c>
      <c r="M15" s="837"/>
      <c r="N15" s="838"/>
      <c r="O15" s="842"/>
      <c r="P15" s="832"/>
    </row>
    <row r="16" spans="2:16" x14ac:dyDescent="0.25">
      <c r="B16" s="447"/>
      <c r="C16" s="311"/>
      <c r="D16" s="76"/>
      <c r="E16" s="76"/>
      <c r="F16" s="76"/>
      <c r="G16" s="76"/>
      <c r="H16" s="76"/>
      <c r="I16" s="76"/>
      <c r="J16" s="76"/>
      <c r="K16" s="76"/>
      <c r="L16" s="501">
        <f>SUM(L13:L15)</f>
        <v>149</v>
      </c>
      <c r="M16" s="383"/>
      <c r="N16" s="427"/>
      <c r="O16" s="427"/>
      <c r="P16" s="513"/>
    </row>
    <row r="17" spans="2:16" x14ac:dyDescent="0.25">
      <c r="B17" s="448" t="s">
        <v>84</v>
      </c>
      <c r="C17" s="600" t="s">
        <v>349</v>
      </c>
      <c r="D17" s="303">
        <v>8</v>
      </c>
      <c r="E17" s="303">
        <v>10</v>
      </c>
      <c r="F17" s="303">
        <v>9</v>
      </c>
      <c r="G17" s="303">
        <v>8</v>
      </c>
      <c r="H17" s="303">
        <v>10</v>
      </c>
      <c r="I17" s="303">
        <v>8</v>
      </c>
      <c r="J17" s="303">
        <v>9</v>
      </c>
      <c r="K17" s="303"/>
      <c r="L17" s="312">
        <f t="shared" si="1"/>
        <v>62</v>
      </c>
      <c r="M17" s="834"/>
      <c r="N17" s="838">
        <f>L20/3</f>
        <v>64.333333333333329</v>
      </c>
      <c r="O17" s="840">
        <f>N17*100/70</f>
        <v>91.904761904761898</v>
      </c>
      <c r="P17" s="830">
        <v>1</v>
      </c>
    </row>
    <row r="18" spans="2:16" x14ac:dyDescent="0.25">
      <c r="B18" s="448" t="s">
        <v>263</v>
      </c>
      <c r="C18" s="312"/>
      <c r="D18" s="303">
        <v>10</v>
      </c>
      <c r="E18" s="303">
        <v>9</v>
      </c>
      <c r="F18" s="303">
        <v>9</v>
      </c>
      <c r="G18" s="303">
        <v>9</v>
      </c>
      <c r="H18" s="303">
        <v>9</v>
      </c>
      <c r="I18" s="303">
        <v>10</v>
      </c>
      <c r="J18" s="303">
        <v>10</v>
      </c>
      <c r="K18" s="303"/>
      <c r="L18" s="312">
        <f t="shared" si="1"/>
        <v>66</v>
      </c>
      <c r="M18" s="835"/>
      <c r="N18" s="838"/>
      <c r="O18" s="841"/>
      <c r="P18" s="831"/>
    </row>
    <row r="19" spans="2:16" ht="15.75" thickBot="1" x14ac:dyDescent="0.3">
      <c r="B19" s="449" t="s">
        <v>265</v>
      </c>
      <c r="C19" s="450"/>
      <c r="D19" s="451">
        <v>10</v>
      </c>
      <c r="E19" s="451">
        <v>10</v>
      </c>
      <c r="F19" s="451">
        <v>9</v>
      </c>
      <c r="G19" s="451">
        <v>9</v>
      </c>
      <c r="H19" s="451">
        <v>9</v>
      </c>
      <c r="I19" s="451">
        <v>9</v>
      </c>
      <c r="J19" s="451">
        <v>9</v>
      </c>
      <c r="K19" s="451"/>
      <c r="L19" s="450">
        <f t="shared" si="1"/>
        <v>65</v>
      </c>
      <c r="M19" s="836"/>
      <c r="N19" s="839"/>
      <c r="O19" s="843"/>
      <c r="P19" s="833"/>
    </row>
    <row r="20" spans="2:16" x14ac:dyDescent="0.25">
      <c r="B20" s="495"/>
      <c r="C20" s="496"/>
      <c r="D20" s="497"/>
      <c r="E20" s="497"/>
      <c r="F20" s="497"/>
      <c r="G20" s="497"/>
      <c r="H20" s="497"/>
      <c r="I20" s="497"/>
      <c r="J20" s="497"/>
      <c r="K20" s="497"/>
      <c r="L20" s="502">
        <f>SUM(L17:L19)</f>
        <v>193</v>
      </c>
      <c r="M20" s="498"/>
      <c r="N20" s="499"/>
      <c r="O20" s="499"/>
      <c r="P20" s="514"/>
    </row>
    <row r="21" spans="2:16" ht="13.9" customHeight="1" x14ac:dyDescent="0.25"/>
  </sheetData>
  <mergeCells count="12">
    <mergeCell ref="P8:P11"/>
    <mergeCell ref="P13:P15"/>
    <mergeCell ref="P17:P19"/>
    <mergeCell ref="M17:M19"/>
    <mergeCell ref="M13:M15"/>
    <mergeCell ref="M8:M11"/>
    <mergeCell ref="N13:N15"/>
    <mergeCell ref="N17:N19"/>
    <mergeCell ref="O8:O11"/>
    <mergeCell ref="O17:O19"/>
    <mergeCell ref="O13:O15"/>
    <mergeCell ref="N8:N1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5"/>
  <sheetViews>
    <sheetView workbookViewId="0">
      <selection activeCell="B2" sqref="B2"/>
    </sheetView>
  </sheetViews>
  <sheetFormatPr defaultRowHeight="15" x14ac:dyDescent="0.25"/>
  <cols>
    <col min="2" max="2" width="14.42578125" customWidth="1"/>
    <col min="3" max="3" width="24" style="286" customWidth="1"/>
    <col min="4" max="4" width="10.42578125" style="329" customWidth="1"/>
    <col min="5" max="5" width="8.28515625" style="329" customWidth="1"/>
    <col min="6" max="6" width="12.140625" style="329" customWidth="1"/>
    <col min="7" max="7" width="11.140625" style="329" customWidth="1"/>
    <col min="8" max="8" width="11.42578125" style="329" customWidth="1"/>
    <col min="9" max="10" width="12.7109375" style="329" customWidth="1"/>
    <col min="11" max="11" width="9.140625" style="329"/>
    <col min="12" max="12" width="9.85546875" style="329" customWidth="1"/>
    <col min="13" max="13" width="9.140625" style="329"/>
    <col min="14" max="14" width="11.85546875" style="329" customWidth="1"/>
    <col min="16" max="16" width="16.42578125" style="38" customWidth="1"/>
  </cols>
  <sheetData>
    <row r="2" spans="2:16" ht="26.25" x14ac:dyDescent="0.4">
      <c r="B2" s="163" t="s">
        <v>358</v>
      </c>
      <c r="J2" s="339" t="s">
        <v>268</v>
      </c>
    </row>
    <row r="4" spans="2:16" ht="75.75" thickBot="1" x14ac:dyDescent="0.3">
      <c r="B4" s="355"/>
      <c r="C4" s="355" t="s">
        <v>36</v>
      </c>
      <c r="D4" s="378" t="s">
        <v>102</v>
      </c>
      <c r="E4" s="378" t="s">
        <v>264</v>
      </c>
      <c r="F4" s="378" t="s">
        <v>246</v>
      </c>
      <c r="G4" s="355" t="s">
        <v>7</v>
      </c>
      <c r="H4" s="355" t="s">
        <v>245</v>
      </c>
      <c r="I4" s="355" t="s">
        <v>106</v>
      </c>
      <c r="J4" s="355" t="s">
        <v>248</v>
      </c>
      <c r="K4" s="355" t="s">
        <v>10</v>
      </c>
      <c r="L4" s="355" t="s">
        <v>232</v>
      </c>
      <c r="M4" s="378" t="s">
        <v>286</v>
      </c>
      <c r="N4" s="398" t="s">
        <v>242</v>
      </c>
      <c r="O4" s="398" t="s">
        <v>34</v>
      </c>
      <c r="P4" s="511" t="s">
        <v>294</v>
      </c>
    </row>
    <row r="5" spans="2:16" ht="15.75" thickBot="1" x14ac:dyDescent="0.3">
      <c r="B5" s="348"/>
      <c r="C5" s="452" t="s">
        <v>266</v>
      </c>
      <c r="D5" s="374">
        <v>10</v>
      </c>
      <c r="E5" s="374">
        <v>10</v>
      </c>
      <c r="F5" s="374">
        <v>10</v>
      </c>
      <c r="G5" s="374">
        <v>10</v>
      </c>
      <c r="H5" s="374">
        <v>10</v>
      </c>
      <c r="I5" s="374">
        <v>10</v>
      </c>
      <c r="J5" s="374">
        <v>10</v>
      </c>
      <c r="K5" s="349"/>
      <c r="L5" s="399">
        <v>70</v>
      </c>
      <c r="M5" s="376"/>
      <c r="N5" s="376"/>
      <c r="O5" s="367"/>
      <c r="P5" s="520"/>
    </row>
    <row r="6" spans="2:16" x14ac:dyDescent="0.25">
      <c r="B6" s="333" t="s">
        <v>262</v>
      </c>
      <c r="C6" s="590" t="s">
        <v>350</v>
      </c>
      <c r="D6" s="340">
        <v>10</v>
      </c>
      <c r="E6" s="330">
        <v>9</v>
      </c>
      <c r="F6" s="330">
        <v>10</v>
      </c>
      <c r="G6" s="330">
        <v>9</v>
      </c>
      <c r="H6" s="330">
        <v>9</v>
      </c>
      <c r="I6" s="330">
        <v>9</v>
      </c>
      <c r="J6" s="330">
        <v>9</v>
      </c>
      <c r="K6" s="330"/>
      <c r="L6" s="397">
        <f>D6+E6+F6+G6+H6+I6+J6</f>
        <v>65</v>
      </c>
      <c r="M6" s="850">
        <f>L6+L7+L8+L9</f>
        <v>258</v>
      </c>
      <c r="N6" s="851">
        <f>M6/4</f>
        <v>64.5</v>
      </c>
      <c r="O6" s="849">
        <f>N6/L5*100</f>
        <v>92.142857142857139</v>
      </c>
      <c r="P6" s="844">
        <v>1</v>
      </c>
    </row>
    <row r="7" spans="2:16" x14ac:dyDescent="0.25">
      <c r="B7" s="334" t="s">
        <v>267</v>
      </c>
      <c r="C7" s="400"/>
      <c r="D7" s="341">
        <v>9</v>
      </c>
      <c r="E7" s="331">
        <v>10</v>
      </c>
      <c r="F7" s="331">
        <v>9</v>
      </c>
      <c r="G7" s="331">
        <v>9</v>
      </c>
      <c r="H7" s="331">
        <v>10</v>
      </c>
      <c r="I7" s="331">
        <v>10</v>
      </c>
      <c r="J7" s="331">
        <v>9</v>
      </c>
      <c r="K7" s="331"/>
      <c r="L7" s="385">
        <f t="shared" ref="L7:L25" si="0">D7+E7+F7+G7+H7+I7+J7</f>
        <v>66</v>
      </c>
      <c r="M7" s="845"/>
      <c r="N7" s="838"/>
      <c r="O7" s="846"/>
      <c r="P7" s="831"/>
    </row>
    <row r="8" spans="2:16" x14ac:dyDescent="0.25">
      <c r="B8" s="334" t="s">
        <v>32</v>
      </c>
      <c r="C8" s="400"/>
      <c r="D8" s="341">
        <v>8</v>
      </c>
      <c r="E8" s="331">
        <v>8</v>
      </c>
      <c r="F8" s="331">
        <v>7</v>
      </c>
      <c r="G8" s="331">
        <v>7</v>
      </c>
      <c r="H8" s="331">
        <v>8</v>
      </c>
      <c r="I8" s="331">
        <v>9</v>
      </c>
      <c r="J8" s="331">
        <v>10</v>
      </c>
      <c r="K8" s="331"/>
      <c r="L8" s="385">
        <f t="shared" si="0"/>
        <v>57</v>
      </c>
      <c r="M8" s="845"/>
      <c r="N8" s="838"/>
      <c r="O8" s="846"/>
      <c r="P8" s="831"/>
    </row>
    <row r="9" spans="2:16" x14ac:dyDescent="0.25">
      <c r="B9" s="334" t="s">
        <v>87</v>
      </c>
      <c r="C9" s="400"/>
      <c r="D9" s="341">
        <v>10</v>
      </c>
      <c r="E9" s="331">
        <v>10</v>
      </c>
      <c r="F9" s="331">
        <v>10</v>
      </c>
      <c r="G9" s="331">
        <v>10</v>
      </c>
      <c r="H9" s="331">
        <v>10</v>
      </c>
      <c r="I9" s="331">
        <v>10</v>
      </c>
      <c r="J9" s="331">
        <v>10</v>
      </c>
      <c r="K9" s="331"/>
      <c r="L9" s="385">
        <f t="shared" si="0"/>
        <v>70</v>
      </c>
      <c r="M9" s="845"/>
      <c r="N9" s="838"/>
      <c r="O9" s="846"/>
      <c r="P9" s="831"/>
    </row>
    <row r="10" spans="2:16" ht="15.75" thickBot="1" x14ac:dyDescent="0.3">
      <c r="B10" s="335" t="s">
        <v>42</v>
      </c>
      <c r="C10" s="401"/>
      <c r="D10" s="395"/>
      <c r="E10" s="396"/>
      <c r="F10" s="396">
        <v>28</v>
      </c>
      <c r="G10" s="396"/>
      <c r="H10" s="396"/>
      <c r="I10" s="396"/>
      <c r="J10" s="396"/>
      <c r="K10" s="332"/>
      <c r="L10" s="386">
        <f t="shared" si="0"/>
        <v>28</v>
      </c>
      <c r="M10" s="845"/>
      <c r="N10" s="838"/>
      <c r="O10" s="846"/>
      <c r="P10" s="832"/>
    </row>
    <row r="11" spans="2:16" x14ac:dyDescent="0.25">
      <c r="B11" s="333" t="s">
        <v>262</v>
      </c>
      <c r="C11" t="s">
        <v>347</v>
      </c>
      <c r="D11" s="340">
        <v>8</v>
      </c>
      <c r="E11" s="330">
        <v>8</v>
      </c>
      <c r="F11" s="330">
        <v>9</v>
      </c>
      <c r="G11" s="330">
        <v>9</v>
      </c>
      <c r="H11" s="330">
        <v>7</v>
      </c>
      <c r="I11" s="330">
        <v>7</v>
      </c>
      <c r="J11" s="330">
        <v>8</v>
      </c>
      <c r="K11" s="330"/>
      <c r="L11" s="384">
        <f t="shared" si="0"/>
        <v>56</v>
      </c>
      <c r="M11" s="845">
        <f>L11+L12+L13+L14</f>
        <v>229</v>
      </c>
      <c r="N11" s="838">
        <f>M11/4</f>
        <v>57.25</v>
      </c>
      <c r="O11" s="846">
        <f>N11/L5*100</f>
        <v>81.785714285714278</v>
      </c>
      <c r="P11" s="830">
        <v>3</v>
      </c>
    </row>
    <row r="12" spans="2:16" x14ac:dyDescent="0.25">
      <c r="B12" s="334" t="s">
        <v>267</v>
      </c>
      <c r="C12" s="400"/>
      <c r="D12" s="341">
        <v>7</v>
      </c>
      <c r="E12" s="331">
        <v>7</v>
      </c>
      <c r="F12" s="331">
        <v>9</v>
      </c>
      <c r="G12" s="331">
        <v>8</v>
      </c>
      <c r="H12" s="331">
        <v>8</v>
      </c>
      <c r="I12" s="331">
        <v>7</v>
      </c>
      <c r="J12" s="331">
        <v>7</v>
      </c>
      <c r="K12" s="331"/>
      <c r="L12" s="385">
        <f t="shared" si="0"/>
        <v>53</v>
      </c>
      <c r="M12" s="845"/>
      <c r="N12" s="838"/>
      <c r="O12" s="846"/>
      <c r="P12" s="831"/>
    </row>
    <row r="13" spans="2:16" x14ac:dyDescent="0.25">
      <c r="B13" s="334" t="s">
        <v>32</v>
      </c>
      <c r="C13" s="400"/>
      <c r="D13" s="341">
        <v>9</v>
      </c>
      <c r="E13" s="331">
        <v>8</v>
      </c>
      <c r="F13" s="331">
        <v>10</v>
      </c>
      <c r="G13" s="331">
        <v>8</v>
      </c>
      <c r="H13" s="331">
        <v>9</v>
      </c>
      <c r="I13" s="331">
        <v>8</v>
      </c>
      <c r="J13" s="331">
        <v>10</v>
      </c>
      <c r="K13" s="331"/>
      <c r="L13" s="385">
        <f t="shared" si="0"/>
        <v>62</v>
      </c>
      <c r="M13" s="845"/>
      <c r="N13" s="838"/>
      <c r="O13" s="846"/>
      <c r="P13" s="831"/>
    </row>
    <row r="14" spans="2:16" x14ac:dyDescent="0.25">
      <c r="B14" s="334" t="s">
        <v>87</v>
      </c>
      <c r="C14" s="400"/>
      <c r="D14" s="341">
        <v>8</v>
      </c>
      <c r="E14" s="331">
        <v>8</v>
      </c>
      <c r="F14" s="331">
        <v>9</v>
      </c>
      <c r="G14" s="331">
        <v>8</v>
      </c>
      <c r="H14" s="331">
        <v>7</v>
      </c>
      <c r="I14" s="331">
        <v>9</v>
      </c>
      <c r="J14" s="331">
        <v>9</v>
      </c>
      <c r="K14" s="331"/>
      <c r="L14" s="385">
        <f t="shared" si="0"/>
        <v>58</v>
      </c>
      <c r="M14" s="845"/>
      <c r="N14" s="838"/>
      <c r="O14" s="846"/>
      <c r="P14" s="831"/>
    </row>
    <row r="15" spans="2:16" ht="15.75" thickBot="1" x14ac:dyDescent="0.3">
      <c r="B15" s="335" t="s">
        <v>42</v>
      </c>
      <c r="C15" s="401"/>
      <c r="D15" s="395">
        <v>30</v>
      </c>
      <c r="E15" s="396"/>
      <c r="F15" s="396"/>
      <c r="G15" s="396"/>
      <c r="H15" s="396"/>
      <c r="I15" s="396"/>
      <c r="J15" s="396"/>
      <c r="K15" s="332"/>
      <c r="L15" s="386">
        <f t="shared" si="0"/>
        <v>30</v>
      </c>
      <c r="M15" s="845"/>
      <c r="N15" s="838"/>
      <c r="O15" s="846"/>
      <c r="P15" s="832"/>
    </row>
    <row r="16" spans="2:16" x14ac:dyDescent="0.25">
      <c r="B16" s="333" t="s">
        <v>262</v>
      </c>
      <c r="C16" t="s">
        <v>351</v>
      </c>
      <c r="D16" s="340">
        <v>9</v>
      </c>
      <c r="E16" s="330">
        <v>9</v>
      </c>
      <c r="F16" s="330">
        <v>8</v>
      </c>
      <c r="G16" s="330">
        <v>8</v>
      </c>
      <c r="H16" s="330">
        <v>9</v>
      </c>
      <c r="I16" s="330">
        <v>8</v>
      </c>
      <c r="J16" s="330">
        <v>8</v>
      </c>
      <c r="K16" s="330"/>
      <c r="L16" s="384">
        <f t="shared" si="0"/>
        <v>59</v>
      </c>
      <c r="M16" s="845">
        <f>L16+L17+L18+L19</f>
        <v>244</v>
      </c>
      <c r="N16" s="838">
        <f>M16/4</f>
        <v>61</v>
      </c>
      <c r="O16" s="846">
        <f>N16/L5*100</f>
        <v>87.142857142857139</v>
      </c>
      <c r="P16" s="830">
        <v>2</v>
      </c>
    </row>
    <row r="17" spans="2:16" x14ac:dyDescent="0.25">
      <c r="B17" s="334" t="s">
        <v>267</v>
      </c>
      <c r="C17" s="400"/>
      <c r="D17" s="341">
        <v>8</v>
      </c>
      <c r="E17" s="331">
        <v>9</v>
      </c>
      <c r="F17" s="331">
        <v>9</v>
      </c>
      <c r="G17" s="331">
        <v>9</v>
      </c>
      <c r="H17" s="331">
        <v>9</v>
      </c>
      <c r="I17" s="331">
        <v>6</v>
      </c>
      <c r="J17" s="331">
        <v>6</v>
      </c>
      <c r="K17" s="331"/>
      <c r="L17" s="385">
        <f t="shared" si="0"/>
        <v>56</v>
      </c>
      <c r="M17" s="845"/>
      <c r="N17" s="838"/>
      <c r="O17" s="846"/>
      <c r="P17" s="831"/>
    </row>
    <row r="18" spans="2:16" x14ac:dyDescent="0.25">
      <c r="B18" s="334" t="s">
        <v>32</v>
      </c>
      <c r="C18" s="400"/>
      <c r="D18" s="341">
        <v>10</v>
      </c>
      <c r="E18" s="331">
        <v>10</v>
      </c>
      <c r="F18" s="331">
        <v>10</v>
      </c>
      <c r="G18" s="331">
        <v>10</v>
      </c>
      <c r="H18" s="331">
        <v>10</v>
      </c>
      <c r="I18" s="331">
        <v>9</v>
      </c>
      <c r="J18" s="331">
        <v>10</v>
      </c>
      <c r="K18" s="331"/>
      <c r="L18" s="385">
        <f t="shared" si="0"/>
        <v>69</v>
      </c>
      <c r="M18" s="845"/>
      <c r="N18" s="838"/>
      <c r="O18" s="846"/>
      <c r="P18" s="831"/>
    </row>
    <row r="19" spans="2:16" x14ac:dyDescent="0.25">
      <c r="B19" s="334" t="s">
        <v>87</v>
      </c>
      <c r="C19" s="400"/>
      <c r="D19" s="341">
        <v>9</v>
      </c>
      <c r="E19" s="331">
        <v>9</v>
      </c>
      <c r="F19" s="331">
        <v>9</v>
      </c>
      <c r="G19" s="331">
        <v>9</v>
      </c>
      <c r="H19" s="331">
        <v>8</v>
      </c>
      <c r="I19" s="331">
        <v>8</v>
      </c>
      <c r="J19" s="331">
        <v>8</v>
      </c>
      <c r="K19" s="331"/>
      <c r="L19" s="385">
        <f>D19+E19+F19+G19+H19+I19+J19</f>
        <v>60</v>
      </c>
      <c r="M19" s="845"/>
      <c r="N19" s="838"/>
      <c r="O19" s="846"/>
      <c r="P19" s="831"/>
    </row>
    <row r="20" spans="2:16" ht="15.75" thickBot="1" x14ac:dyDescent="0.3">
      <c r="B20" s="335" t="s">
        <v>42</v>
      </c>
      <c r="C20" s="401"/>
      <c r="D20" s="395"/>
      <c r="E20" s="396">
        <v>29</v>
      </c>
      <c r="F20" s="396"/>
      <c r="G20" s="396"/>
      <c r="H20" s="396"/>
      <c r="I20" s="396"/>
      <c r="J20" s="396"/>
      <c r="K20" s="332"/>
      <c r="L20" s="386">
        <f t="shared" si="0"/>
        <v>29</v>
      </c>
      <c r="M20" s="845"/>
      <c r="N20" s="838"/>
      <c r="O20" s="846"/>
      <c r="P20" s="832"/>
    </row>
    <row r="21" spans="2:16" x14ac:dyDescent="0.25">
      <c r="B21" s="333" t="s">
        <v>262</v>
      </c>
      <c r="C21" t="s">
        <v>352</v>
      </c>
      <c r="D21" s="340">
        <v>7</v>
      </c>
      <c r="E21" s="330">
        <v>8</v>
      </c>
      <c r="F21" s="330">
        <v>7</v>
      </c>
      <c r="G21" s="330">
        <v>7</v>
      </c>
      <c r="H21" s="330">
        <v>7</v>
      </c>
      <c r="I21" s="330">
        <v>6</v>
      </c>
      <c r="J21" s="330">
        <v>6</v>
      </c>
      <c r="K21" s="330"/>
      <c r="L21" s="384">
        <f t="shared" si="0"/>
        <v>48</v>
      </c>
      <c r="M21" s="845">
        <f>L21+L22+L23+L24</f>
        <v>145</v>
      </c>
      <c r="N21" s="838">
        <f>M21/4</f>
        <v>36.25</v>
      </c>
      <c r="O21" s="846">
        <f>N21/L5*100</f>
        <v>51.785714285714292</v>
      </c>
      <c r="P21" s="830"/>
    </row>
    <row r="22" spans="2:16" x14ac:dyDescent="0.25">
      <c r="B22" s="334" t="s">
        <v>267</v>
      </c>
      <c r="C22" s="400"/>
      <c r="D22" s="341">
        <v>6</v>
      </c>
      <c r="E22" s="331">
        <v>6</v>
      </c>
      <c r="F22" s="331">
        <v>6</v>
      </c>
      <c r="G22" s="331">
        <v>7</v>
      </c>
      <c r="H22" s="331">
        <v>7</v>
      </c>
      <c r="I22" s="331">
        <v>5</v>
      </c>
      <c r="J22" s="331">
        <v>6</v>
      </c>
      <c r="K22" s="331"/>
      <c r="L22" s="385">
        <f t="shared" si="0"/>
        <v>43</v>
      </c>
      <c r="M22" s="845"/>
      <c r="N22" s="838"/>
      <c r="O22" s="846"/>
      <c r="P22" s="831"/>
    </row>
    <row r="23" spans="2:16" x14ac:dyDescent="0.25">
      <c r="B23" s="334" t="s">
        <v>32</v>
      </c>
      <c r="C23" s="400"/>
      <c r="D23" s="341">
        <v>5</v>
      </c>
      <c r="E23" s="331">
        <v>5</v>
      </c>
      <c r="F23" s="331">
        <v>4</v>
      </c>
      <c r="G23" s="331">
        <v>4</v>
      </c>
      <c r="H23" s="331">
        <v>4</v>
      </c>
      <c r="I23" s="331">
        <v>2</v>
      </c>
      <c r="J23" s="331">
        <v>4</v>
      </c>
      <c r="K23" s="331"/>
      <c r="L23" s="385">
        <f t="shared" si="0"/>
        <v>28</v>
      </c>
      <c r="M23" s="845"/>
      <c r="N23" s="838"/>
      <c r="O23" s="846"/>
      <c r="P23" s="831"/>
    </row>
    <row r="24" spans="2:16" x14ac:dyDescent="0.25">
      <c r="B24" s="334" t="s">
        <v>87</v>
      </c>
      <c r="C24" s="400"/>
      <c r="D24" s="341">
        <v>3</v>
      </c>
      <c r="E24" s="331">
        <v>3</v>
      </c>
      <c r="F24" s="331">
        <v>3</v>
      </c>
      <c r="G24" s="331">
        <v>2</v>
      </c>
      <c r="H24" s="331">
        <v>5</v>
      </c>
      <c r="I24" s="331">
        <v>5</v>
      </c>
      <c r="J24" s="331">
        <v>5</v>
      </c>
      <c r="K24" s="331"/>
      <c r="L24" s="385">
        <f t="shared" si="0"/>
        <v>26</v>
      </c>
      <c r="M24" s="845"/>
      <c r="N24" s="838"/>
      <c r="O24" s="846"/>
      <c r="P24" s="831"/>
    </row>
    <row r="25" spans="2:16" ht="15.75" thickBot="1" x14ac:dyDescent="0.3">
      <c r="B25" s="335" t="s">
        <v>42</v>
      </c>
      <c r="C25" s="346"/>
      <c r="D25" s="342"/>
      <c r="E25" s="332"/>
      <c r="F25" s="332"/>
      <c r="G25" s="332"/>
      <c r="H25" s="332"/>
      <c r="I25" s="332"/>
      <c r="J25" s="332"/>
      <c r="K25" s="332"/>
      <c r="L25" s="386">
        <f t="shared" si="0"/>
        <v>0</v>
      </c>
      <c r="M25" s="847"/>
      <c r="N25" s="839"/>
      <c r="O25" s="848"/>
      <c r="P25" s="833"/>
    </row>
  </sheetData>
  <mergeCells count="16">
    <mergeCell ref="P6:P10"/>
    <mergeCell ref="P11:P15"/>
    <mergeCell ref="P16:P20"/>
    <mergeCell ref="P21:P25"/>
    <mergeCell ref="M16:M20"/>
    <mergeCell ref="N16:N20"/>
    <mergeCell ref="O16:O20"/>
    <mergeCell ref="M21:M25"/>
    <mergeCell ref="N21:N25"/>
    <mergeCell ref="O21:O25"/>
    <mergeCell ref="O6:O10"/>
    <mergeCell ref="M6:M10"/>
    <mergeCell ref="N6:N10"/>
    <mergeCell ref="M11:M15"/>
    <mergeCell ref="N11:N15"/>
    <mergeCell ref="O11:O15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2"/>
  <sheetViews>
    <sheetView workbookViewId="0">
      <selection activeCell="C7" sqref="C7"/>
    </sheetView>
  </sheetViews>
  <sheetFormatPr defaultRowHeight="15" x14ac:dyDescent="0.25"/>
  <cols>
    <col min="2" max="2" width="18.85546875" customWidth="1"/>
    <col min="3" max="3" width="29.5703125" customWidth="1"/>
    <col min="5" max="5" width="13.140625" customWidth="1"/>
    <col min="6" max="6" width="13" customWidth="1"/>
    <col min="7" max="7" width="12.5703125" customWidth="1"/>
    <col min="8" max="8" width="10.7109375" customWidth="1"/>
    <col min="11" max="11" width="12" customWidth="1"/>
    <col min="16" max="16" width="14.28515625" style="38" customWidth="1"/>
  </cols>
  <sheetData>
    <row r="2" spans="2:16" ht="26.25" x14ac:dyDescent="0.4">
      <c r="C2" s="163" t="s">
        <v>359</v>
      </c>
    </row>
    <row r="4" spans="2:16" ht="45" x14ac:dyDescent="0.25">
      <c r="B4" s="307"/>
      <c r="C4" s="307" t="s">
        <v>36</v>
      </c>
      <c r="D4" s="308" t="s">
        <v>102</v>
      </c>
      <c r="E4" s="307" t="s">
        <v>106</v>
      </c>
      <c r="F4" s="307" t="s">
        <v>248</v>
      </c>
      <c r="G4" s="373" t="s">
        <v>283</v>
      </c>
      <c r="H4" s="853" t="s">
        <v>270</v>
      </c>
      <c r="I4" s="854"/>
      <c r="J4" s="855"/>
      <c r="K4" s="308" t="s">
        <v>246</v>
      </c>
      <c r="L4" s="307" t="s">
        <v>10</v>
      </c>
      <c r="M4" s="307" t="s">
        <v>232</v>
      </c>
      <c r="N4" s="373" t="s">
        <v>285</v>
      </c>
      <c r="O4" s="307" t="s">
        <v>34</v>
      </c>
      <c r="P4" s="518" t="s">
        <v>294</v>
      </c>
    </row>
    <row r="5" spans="2:16" ht="15.75" thickBot="1" x14ac:dyDescent="0.3">
      <c r="B5" s="355"/>
      <c r="C5" s="352"/>
      <c r="D5" s="351"/>
      <c r="E5" s="351"/>
      <c r="F5" s="351"/>
      <c r="G5" s="351"/>
      <c r="H5" s="352" t="s">
        <v>271</v>
      </c>
      <c r="I5" s="352" t="s">
        <v>272</v>
      </c>
      <c r="J5" s="352" t="s">
        <v>273</v>
      </c>
      <c r="K5" s="352"/>
      <c r="L5" s="350"/>
      <c r="M5" s="350"/>
      <c r="N5" s="350"/>
      <c r="O5" s="93"/>
      <c r="P5" s="115"/>
    </row>
    <row r="6" spans="2:16" ht="15.75" thickBot="1" x14ac:dyDescent="0.3">
      <c r="B6" s="366"/>
      <c r="C6" s="377" t="s">
        <v>284</v>
      </c>
      <c r="D6" s="374">
        <v>10</v>
      </c>
      <c r="E6" s="374">
        <v>10</v>
      </c>
      <c r="F6" s="374">
        <v>10</v>
      </c>
      <c r="G6" s="374">
        <v>10</v>
      </c>
      <c r="H6" s="374">
        <v>10</v>
      </c>
      <c r="I6" s="374">
        <v>10</v>
      </c>
      <c r="J6" s="374">
        <v>10</v>
      </c>
      <c r="K6" s="374">
        <v>10</v>
      </c>
      <c r="L6" s="375"/>
      <c r="M6" s="462">
        <v>80</v>
      </c>
      <c r="N6" s="399"/>
      <c r="O6" s="438"/>
      <c r="P6" s="519"/>
    </row>
    <row r="7" spans="2:16" x14ac:dyDescent="0.25">
      <c r="B7" s="354" t="s">
        <v>269</v>
      </c>
      <c r="C7" t="s">
        <v>353</v>
      </c>
      <c r="D7" s="356">
        <v>10</v>
      </c>
      <c r="E7" s="344">
        <v>10</v>
      </c>
      <c r="F7" s="344">
        <v>10</v>
      </c>
      <c r="G7" s="344">
        <v>10</v>
      </c>
      <c r="H7" s="344">
        <v>10</v>
      </c>
      <c r="I7" s="344">
        <v>10</v>
      </c>
      <c r="J7" s="344">
        <v>10</v>
      </c>
      <c r="K7" s="344">
        <v>10</v>
      </c>
      <c r="L7" s="344"/>
      <c r="M7" s="397">
        <f>D7+E7+F7+G7+H7+I7+J7+K7</f>
        <v>80</v>
      </c>
      <c r="N7" s="856">
        <v>75.75</v>
      </c>
      <c r="O7" s="852">
        <f>N7/M6*100</f>
        <v>94.6875</v>
      </c>
      <c r="P7" s="831">
        <v>1</v>
      </c>
    </row>
    <row r="8" spans="2:16" x14ac:dyDescent="0.25">
      <c r="B8" s="334" t="s">
        <v>98</v>
      </c>
      <c r="C8" s="345"/>
      <c r="D8" s="341">
        <v>10</v>
      </c>
      <c r="E8" s="331">
        <v>10</v>
      </c>
      <c r="F8" s="331">
        <v>10</v>
      </c>
      <c r="G8" s="331">
        <v>10</v>
      </c>
      <c r="H8" s="331">
        <v>10</v>
      </c>
      <c r="I8" s="331">
        <v>10</v>
      </c>
      <c r="J8" s="331">
        <v>10</v>
      </c>
      <c r="K8" s="331">
        <v>10</v>
      </c>
      <c r="L8" s="331"/>
      <c r="M8" s="397">
        <f t="shared" ref="M8:M11" si="0">D8+E8+F8+G8+H8+I8+J8+K8</f>
        <v>80</v>
      </c>
      <c r="N8" s="857"/>
      <c r="O8" s="835"/>
      <c r="P8" s="831"/>
    </row>
    <row r="9" spans="2:16" x14ac:dyDescent="0.25">
      <c r="B9" s="334" t="s">
        <v>130</v>
      </c>
      <c r="C9" s="345"/>
      <c r="D9" s="341">
        <v>10</v>
      </c>
      <c r="E9" s="331">
        <v>10</v>
      </c>
      <c r="F9" s="331">
        <v>10</v>
      </c>
      <c r="G9" s="331">
        <v>10</v>
      </c>
      <c r="H9" s="331">
        <v>10</v>
      </c>
      <c r="I9" s="331">
        <v>10</v>
      </c>
      <c r="J9" s="331">
        <v>10</v>
      </c>
      <c r="K9" s="331">
        <v>10</v>
      </c>
      <c r="L9" s="331"/>
      <c r="M9" s="397">
        <f t="shared" si="0"/>
        <v>80</v>
      </c>
      <c r="N9" s="857"/>
      <c r="O9" s="835"/>
      <c r="P9" s="831"/>
    </row>
    <row r="10" spans="2:16" x14ac:dyDescent="0.25">
      <c r="B10" s="334" t="s">
        <v>33</v>
      </c>
      <c r="C10" s="345"/>
      <c r="D10" s="341"/>
      <c r="E10" s="331"/>
      <c r="F10" s="331"/>
      <c r="G10" s="331"/>
      <c r="H10" s="331"/>
      <c r="I10" s="331"/>
      <c r="J10" s="331"/>
      <c r="K10" s="331"/>
      <c r="L10" s="331"/>
      <c r="M10" s="397">
        <f t="shared" si="0"/>
        <v>0</v>
      </c>
      <c r="N10" s="857"/>
      <c r="O10" s="835"/>
      <c r="P10" s="831"/>
    </row>
    <row r="11" spans="2:16" ht="15.75" thickBot="1" x14ac:dyDescent="0.3">
      <c r="B11" s="357" t="s">
        <v>43</v>
      </c>
      <c r="C11" s="358"/>
      <c r="D11" s="359">
        <v>8</v>
      </c>
      <c r="E11" s="360">
        <v>8</v>
      </c>
      <c r="F11" s="293">
        <v>8</v>
      </c>
      <c r="G11" s="293">
        <v>7</v>
      </c>
      <c r="H11" s="360">
        <v>7</v>
      </c>
      <c r="I11" s="360">
        <v>8</v>
      </c>
      <c r="J11" s="360">
        <v>8</v>
      </c>
      <c r="K11" s="360">
        <v>9</v>
      </c>
      <c r="L11" s="360"/>
      <c r="M11" s="387">
        <f t="shared" si="0"/>
        <v>63</v>
      </c>
      <c r="N11" s="857"/>
      <c r="O11" s="835"/>
      <c r="P11" s="831"/>
    </row>
    <row r="12" spans="2:16" ht="15.75" thickBot="1" x14ac:dyDescent="0.3">
      <c r="B12" s="366"/>
      <c r="C12" s="367"/>
      <c r="D12" s="367"/>
      <c r="E12" s="367"/>
      <c r="F12" s="367"/>
      <c r="G12" s="367"/>
      <c r="H12" s="367"/>
      <c r="I12" s="367"/>
      <c r="J12" s="367"/>
      <c r="K12" s="367"/>
      <c r="L12" s="367"/>
      <c r="M12" s="437">
        <f>SUM(M7:M11)</f>
        <v>303</v>
      </c>
      <c r="N12" s="858"/>
      <c r="O12" s="836"/>
      <c r="P12" s="833"/>
    </row>
  </sheetData>
  <mergeCells count="4">
    <mergeCell ref="P7:P12"/>
    <mergeCell ref="O7:O12"/>
    <mergeCell ref="H4:J4"/>
    <mergeCell ref="N7:N1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3:R19"/>
  <sheetViews>
    <sheetView topLeftCell="D1" workbookViewId="0">
      <selection activeCell="E14" sqref="E14"/>
    </sheetView>
  </sheetViews>
  <sheetFormatPr defaultRowHeight="15" x14ac:dyDescent="0.25"/>
  <cols>
    <col min="3" max="3" width="9.140625" hidden="1" customWidth="1"/>
    <col min="4" max="4" width="10" customWidth="1"/>
    <col min="5" max="5" width="21.7109375" style="286" customWidth="1"/>
    <col min="7" max="7" width="11.85546875" customWidth="1"/>
    <col min="8" max="8" width="16.42578125" customWidth="1"/>
    <col min="9" max="9" width="11.5703125" customWidth="1"/>
    <col min="12" max="12" width="10.85546875" customWidth="1"/>
    <col min="15" max="15" width="9.140625" style="286"/>
    <col min="16" max="16" width="11.5703125" customWidth="1"/>
    <col min="17" max="17" width="9.5703125" customWidth="1"/>
    <col min="18" max="18" width="15" style="38" customWidth="1"/>
  </cols>
  <sheetData>
    <row r="3" spans="4:18" ht="26.25" x14ac:dyDescent="0.4">
      <c r="D3" s="163" t="s">
        <v>274</v>
      </c>
    </row>
    <row r="5" spans="4:18" ht="75.75" thickBot="1" x14ac:dyDescent="0.3">
      <c r="D5" s="355"/>
      <c r="E5" s="355" t="s">
        <v>36</v>
      </c>
      <c r="F5" s="378" t="s">
        <v>102</v>
      </c>
      <c r="G5" s="378" t="s">
        <v>280</v>
      </c>
      <c r="H5" s="378" t="s">
        <v>246</v>
      </c>
      <c r="I5" s="355" t="s">
        <v>7</v>
      </c>
      <c r="J5" s="355" t="s">
        <v>245</v>
      </c>
      <c r="K5" s="378" t="s">
        <v>264</v>
      </c>
      <c r="L5" s="378" t="s">
        <v>106</v>
      </c>
      <c r="M5" s="378" t="s">
        <v>248</v>
      </c>
      <c r="N5" s="355" t="s">
        <v>10</v>
      </c>
      <c r="O5" s="355" t="s">
        <v>232</v>
      </c>
      <c r="P5" s="398" t="s">
        <v>242</v>
      </c>
      <c r="Q5" s="398" t="s">
        <v>34</v>
      </c>
      <c r="R5" s="511" t="s">
        <v>294</v>
      </c>
    </row>
    <row r="6" spans="4:18" ht="15.75" thickBot="1" x14ac:dyDescent="0.3">
      <c r="D6" s="379"/>
      <c r="E6" s="380"/>
      <c r="F6" s="380">
        <v>10</v>
      </c>
      <c r="G6" s="380">
        <v>10</v>
      </c>
      <c r="H6" s="380">
        <v>10</v>
      </c>
      <c r="I6" s="380">
        <v>10</v>
      </c>
      <c r="J6" s="380">
        <v>10</v>
      </c>
      <c r="K6" s="380">
        <v>10</v>
      </c>
      <c r="L6" s="380">
        <v>10</v>
      </c>
      <c r="M6" s="380">
        <v>10</v>
      </c>
      <c r="N6" s="380">
        <v>10</v>
      </c>
      <c r="O6" s="380">
        <v>80</v>
      </c>
      <c r="P6" s="366"/>
      <c r="Q6" s="367"/>
      <c r="R6" s="517"/>
    </row>
    <row r="7" spans="4:18" x14ac:dyDescent="0.25">
      <c r="D7" s="321"/>
      <c r="E7" s="381" t="s">
        <v>281</v>
      </c>
      <c r="F7" s="322"/>
      <c r="G7" s="322"/>
      <c r="H7" s="322"/>
      <c r="I7" s="322"/>
      <c r="J7" s="322"/>
      <c r="K7" s="322"/>
      <c r="L7" s="322"/>
      <c r="M7" s="322"/>
      <c r="N7" s="322"/>
      <c r="O7" s="327"/>
      <c r="P7" s="862">
        <v>59.25</v>
      </c>
      <c r="Q7" s="849">
        <f>P7/O6*100</f>
        <v>74.0625</v>
      </c>
      <c r="R7" s="865">
        <v>2</v>
      </c>
    </row>
    <row r="8" spans="4:18" x14ac:dyDescent="0.25">
      <c r="D8" s="323" t="s">
        <v>282</v>
      </c>
      <c r="E8" s="554" t="s">
        <v>307</v>
      </c>
      <c r="F8" s="317">
        <v>8</v>
      </c>
      <c r="G8" s="317">
        <v>8</v>
      </c>
      <c r="H8" s="317">
        <v>8</v>
      </c>
      <c r="I8" s="317">
        <v>8</v>
      </c>
      <c r="J8" s="317">
        <v>8</v>
      </c>
      <c r="K8" s="363">
        <v>8</v>
      </c>
      <c r="L8" s="317">
        <v>8</v>
      </c>
      <c r="M8" s="317">
        <v>8</v>
      </c>
      <c r="N8" s="317">
        <v>3</v>
      </c>
      <c r="O8" s="294">
        <f>F8+G8+H8+I8+J8+K8+L8+M8-N8</f>
        <v>61</v>
      </c>
      <c r="P8" s="863"/>
      <c r="Q8" s="846"/>
      <c r="R8" s="866"/>
    </row>
    <row r="9" spans="4:18" x14ac:dyDescent="0.25">
      <c r="D9" s="323" t="s">
        <v>41</v>
      </c>
      <c r="E9" s="252"/>
      <c r="F9" s="317">
        <v>9</v>
      </c>
      <c r="G9" s="317">
        <v>9</v>
      </c>
      <c r="H9" s="317">
        <v>7</v>
      </c>
      <c r="I9" s="317">
        <v>8</v>
      </c>
      <c r="J9" s="317">
        <v>8</v>
      </c>
      <c r="K9" s="317"/>
      <c r="L9" s="317">
        <v>7</v>
      </c>
      <c r="M9" s="317">
        <v>8</v>
      </c>
      <c r="N9" s="317"/>
      <c r="O9" s="294">
        <f>F9+G9+H9+I9+J9+K9+L9+M9-N9</f>
        <v>56</v>
      </c>
      <c r="P9" s="863"/>
      <c r="Q9" s="846"/>
      <c r="R9" s="866"/>
    </row>
    <row r="10" spans="4:18" x14ac:dyDescent="0.25">
      <c r="D10" s="323" t="s">
        <v>33</v>
      </c>
      <c r="E10" s="252"/>
      <c r="F10" s="317"/>
      <c r="G10" s="317"/>
      <c r="H10" s="317"/>
      <c r="I10" s="317"/>
      <c r="J10" s="317"/>
      <c r="K10" s="317"/>
      <c r="L10" s="317"/>
      <c r="M10" s="317"/>
      <c r="N10" s="317"/>
      <c r="O10" s="294">
        <f t="shared" ref="O10:O18" si="0">F10+G10+H10+I10+J10+K10+L10+M10-N10</f>
        <v>0</v>
      </c>
      <c r="P10" s="863"/>
      <c r="Q10" s="846"/>
      <c r="R10" s="866"/>
    </row>
    <row r="11" spans="4:18" x14ac:dyDescent="0.25">
      <c r="D11" s="323" t="s">
        <v>43</v>
      </c>
      <c r="E11" s="252"/>
      <c r="F11" s="317">
        <v>10</v>
      </c>
      <c r="G11" s="317">
        <v>10</v>
      </c>
      <c r="H11" s="317">
        <v>9</v>
      </c>
      <c r="I11" s="317">
        <v>10</v>
      </c>
      <c r="J11" s="317">
        <v>9</v>
      </c>
      <c r="K11" s="317"/>
      <c r="L11" s="317">
        <v>10</v>
      </c>
      <c r="M11" s="317">
        <v>10</v>
      </c>
      <c r="N11" s="317"/>
      <c r="O11" s="294">
        <f t="shared" si="0"/>
        <v>68</v>
      </c>
      <c r="P11" s="863"/>
      <c r="Q11" s="846"/>
      <c r="R11" s="866"/>
    </row>
    <row r="12" spans="4:18" ht="15.75" thickBot="1" x14ac:dyDescent="0.3">
      <c r="D12" s="323" t="s">
        <v>30</v>
      </c>
      <c r="E12" s="252"/>
      <c r="F12" s="317">
        <v>8</v>
      </c>
      <c r="G12" s="317">
        <v>8</v>
      </c>
      <c r="H12" s="317">
        <v>7</v>
      </c>
      <c r="I12" s="317">
        <v>7</v>
      </c>
      <c r="J12" s="317">
        <v>8</v>
      </c>
      <c r="K12" s="317"/>
      <c r="L12" s="317">
        <v>7</v>
      </c>
      <c r="M12" s="317">
        <v>7</v>
      </c>
      <c r="N12" s="317"/>
      <c r="O12" s="364">
        <f t="shared" si="0"/>
        <v>52</v>
      </c>
      <c r="P12" s="863"/>
      <c r="Q12" s="846"/>
      <c r="R12" s="866"/>
    </row>
    <row r="13" spans="4:18" ht="15.75" thickBot="1" x14ac:dyDescent="0.3">
      <c r="D13" s="368"/>
      <c r="E13" s="252"/>
      <c r="F13" s="314"/>
      <c r="G13" s="314"/>
      <c r="H13" s="314"/>
      <c r="I13" s="314"/>
      <c r="J13" s="314"/>
      <c r="K13" s="314"/>
      <c r="L13" s="314"/>
      <c r="M13" s="314"/>
      <c r="N13" s="369"/>
      <c r="O13" s="370">
        <f>SUM(O8:O12)</f>
        <v>237</v>
      </c>
      <c r="P13" s="864"/>
      <c r="Q13" s="846"/>
      <c r="R13" s="866"/>
    </row>
    <row r="14" spans="4:18" x14ac:dyDescent="0.25">
      <c r="D14" s="321" t="s">
        <v>282</v>
      </c>
      <c r="E14" s="252" t="s">
        <v>319</v>
      </c>
      <c r="F14" s="326">
        <v>10</v>
      </c>
      <c r="G14" s="326">
        <v>10</v>
      </c>
      <c r="H14" s="326">
        <v>10</v>
      </c>
      <c r="I14" s="326">
        <v>10</v>
      </c>
      <c r="J14" s="326">
        <v>10</v>
      </c>
      <c r="K14" s="371">
        <v>10</v>
      </c>
      <c r="L14" s="326">
        <v>10</v>
      </c>
      <c r="M14" s="326">
        <v>10</v>
      </c>
      <c r="N14" s="326"/>
      <c r="O14" s="327">
        <f t="shared" si="0"/>
        <v>80</v>
      </c>
      <c r="P14" s="856">
        <v>66</v>
      </c>
      <c r="Q14" s="840">
        <f>P14/O6*100</f>
        <v>82.5</v>
      </c>
      <c r="R14" s="859">
        <v>1</v>
      </c>
    </row>
    <row r="15" spans="4:18" x14ac:dyDescent="0.25">
      <c r="D15" s="323" t="s">
        <v>41</v>
      </c>
      <c r="E15" s="317"/>
      <c r="F15" s="317">
        <v>10</v>
      </c>
      <c r="G15" s="317">
        <v>8</v>
      </c>
      <c r="H15" s="317">
        <v>8</v>
      </c>
      <c r="I15" s="317">
        <v>8</v>
      </c>
      <c r="J15" s="317">
        <v>8</v>
      </c>
      <c r="K15" s="317"/>
      <c r="L15" s="317">
        <v>8</v>
      </c>
      <c r="M15" s="317">
        <v>8</v>
      </c>
      <c r="N15" s="317"/>
      <c r="O15" s="294">
        <f t="shared" si="0"/>
        <v>58</v>
      </c>
      <c r="P15" s="857"/>
      <c r="Q15" s="841"/>
      <c r="R15" s="860"/>
    </row>
    <row r="16" spans="4:18" x14ac:dyDescent="0.25">
      <c r="D16" s="323" t="s">
        <v>33</v>
      </c>
      <c r="E16" s="317"/>
      <c r="F16" s="317"/>
      <c r="G16" s="317"/>
      <c r="H16" s="317"/>
      <c r="I16" s="317"/>
      <c r="J16" s="317"/>
      <c r="K16" s="317"/>
      <c r="L16" s="317"/>
      <c r="M16" s="317"/>
      <c r="N16" s="317"/>
      <c r="O16" s="294">
        <f t="shared" si="0"/>
        <v>0</v>
      </c>
      <c r="P16" s="857"/>
      <c r="Q16" s="841"/>
      <c r="R16" s="860"/>
    </row>
    <row r="17" spans="4:18" x14ac:dyDescent="0.25">
      <c r="D17" s="323" t="s">
        <v>43</v>
      </c>
      <c r="E17" s="317"/>
      <c r="F17" s="317">
        <v>8</v>
      </c>
      <c r="G17" s="317">
        <v>9</v>
      </c>
      <c r="H17" s="317">
        <v>8</v>
      </c>
      <c r="I17" s="317">
        <v>9</v>
      </c>
      <c r="J17" s="317">
        <v>8</v>
      </c>
      <c r="K17" s="317"/>
      <c r="L17" s="317">
        <v>8</v>
      </c>
      <c r="M17" s="317">
        <v>8</v>
      </c>
      <c r="N17" s="317"/>
      <c r="O17" s="294">
        <f t="shared" si="0"/>
        <v>58</v>
      </c>
      <c r="P17" s="857"/>
      <c r="Q17" s="841"/>
      <c r="R17" s="860"/>
    </row>
    <row r="18" spans="4:18" ht="15.75" thickBot="1" x14ac:dyDescent="0.3">
      <c r="D18" s="323" t="s">
        <v>30</v>
      </c>
      <c r="E18" s="317"/>
      <c r="F18" s="317">
        <v>10</v>
      </c>
      <c r="G18" s="317">
        <v>9</v>
      </c>
      <c r="H18" s="317">
        <v>10</v>
      </c>
      <c r="I18" s="317">
        <v>10</v>
      </c>
      <c r="J18" s="317">
        <v>9</v>
      </c>
      <c r="K18" s="317"/>
      <c r="L18" s="317">
        <v>10</v>
      </c>
      <c r="M18" s="317">
        <v>10</v>
      </c>
      <c r="N18" s="317"/>
      <c r="O18" s="364">
        <f t="shared" si="0"/>
        <v>68</v>
      </c>
      <c r="P18" s="857"/>
      <c r="Q18" s="841"/>
      <c r="R18" s="860"/>
    </row>
    <row r="19" spans="4:18" ht="15.75" thickBot="1" x14ac:dyDescent="0.3">
      <c r="D19" s="324"/>
      <c r="E19" s="328"/>
      <c r="F19" s="325"/>
      <c r="G19" s="325"/>
      <c r="H19" s="325"/>
      <c r="I19" s="325"/>
      <c r="J19" s="325"/>
      <c r="K19" s="325"/>
      <c r="L19" s="325"/>
      <c r="M19" s="325"/>
      <c r="N19" s="372"/>
      <c r="O19" s="365">
        <f>SUM(O14:O18)</f>
        <v>264</v>
      </c>
      <c r="P19" s="858"/>
      <c r="Q19" s="843"/>
      <c r="R19" s="861"/>
    </row>
  </sheetData>
  <mergeCells count="6">
    <mergeCell ref="R14:R19"/>
    <mergeCell ref="P7:P13"/>
    <mergeCell ref="P14:P19"/>
    <mergeCell ref="Q7:Q13"/>
    <mergeCell ref="R7:R13"/>
    <mergeCell ref="Q14:Q19"/>
  </mergeCell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5"/>
  <sheetViews>
    <sheetView workbookViewId="0">
      <selection activeCell="C25" sqref="C25"/>
    </sheetView>
  </sheetViews>
  <sheetFormatPr defaultRowHeight="15" x14ac:dyDescent="0.25"/>
  <cols>
    <col min="1" max="1" width="5.85546875" customWidth="1"/>
    <col min="2" max="2" width="15.140625" customWidth="1"/>
    <col min="3" max="3" width="23.7109375" style="286" customWidth="1"/>
    <col min="7" max="7" width="7.7109375" customWidth="1"/>
    <col min="8" max="8" width="16.7109375" customWidth="1"/>
    <col min="11" max="11" width="12.7109375" customWidth="1"/>
    <col min="15" max="15" width="8.85546875" style="38"/>
  </cols>
  <sheetData>
    <row r="1" spans="2:15" ht="26.25" x14ac:dyDescent="0.4">
      <c r="B1" s="163" t="s">
        <v>360</v>
      </c>
    </row>
    <row r="3" spans="2:15" ht="60" x14ac:dyDescent="0.25">
      <c r="B3" s="307"/>
      <c r="C3" s="307" t="s">
        <v>36</v>
      </c>
      <c r="D3" s="308" t="s">
        <v>102</v>
      </c>
      <c r="E3" s="308" t="s">
        <v>275</v>
      </c>
      <c r="F3" s="308" t="s">
        <v>276</v>
      </c>
      <c r="G3" s="353" t="s">
        <v>270</v>
      </c>
      <c r="H3" s="308" t="s">
        <v>277</v>
      </c>
      <c r="I3" s="308" t="s">
        <v>278</v>
      </c>
      <c r="J3" s="307" t="s">
        <v>10</v>
      </c>
      <c r="K3" s="307" t="s">
        <v>232</v>
      </c>
      <c r="L3" s="307"/>
      <c r="M3" s="318" t="s">
        <v>242</v>
      </c>
      <c r="N3" s="318" t="s">
        <v>34</v>
      </c>
      <c r="O3" s="516" t="s">
        <v>294</v>
      </c>
    </row>
    <row r="4" spans="2:15" ht="15.75" thickBot="1" x14ac:dyDescent="0.3">
      <c r="B4" s="355"/>
      <c r="C4" s="352"/>
      <c r="D4" s="351"/>
      <c r="E4" s="351"/>
      <c r="F4" s="351"/>
      <c r="G4" s="352"/>
      <c r="H4" s="352"/>
      <c r="I4" s="350"/>
      <c r="J4" s="350"/>
      <c r="K4" s="350"/>
      <c r="L4" s="350"/>
      <c r="M4" s="350"/>
      <c r="N4" s="93"/>
      <c r="O4" s="115"/>
    </row>
    <row r="5" spans="2:15" x14ac:dyDescent="0.25">
      <c r="B5" s="362"/>
      <c r="C5" s="361" t="s">
        <v>279</v>
      </c>
      <c r="D5" s="424">
        <v>10</v>
      </c>
      <c r="E5" s="424">
        <v>10</v>
      </c>
      <c r="F5" s="424">
        <v>10</v>
      </c>
      <c r="G5" s="424">
        <v>10</v>
      </c>
      <c r="H5" s="424">
        <v>10</v>
      </c>
      <c r="I5" s="424">
        <v>10</v>
      </c>
      <c r="J5" s="424">
        <v>10</v>
      </c>
      <c r="K5" s="426">
        <v>60</v>
      </c>
      <c r="L5" s="851">
        <f>K6+K7+K8+K9+K10</f>
        <v>116</v>
      </c>
      <c r="M5" s="851">
        <f>L5/5</f>
        <v>23.2</v>
      </c>
      <c r="N5" s="849">
        <f>K8/K5*100</f>
        <v>55.000000000000007</v>
      </c>
      <c r="O5" s="867">
        <v>3</v>
      </c>
    </row>
    <row r="6" spans="2:15" x14ac:dyDescent="0.25">
      <c r="B6" s="354" t="s">
        <v>41</v>
      </c>
      <c r="C6" s="252" t="s">
        <v>307</v>
      </c>
      <c r="D6" s="343">
        <v>7</v>
      </c>
      <c r="E6" s="344">
        <v>6</v>
      </c>
      <c r="F6" s="344">
        <v>7</v>
      </c>
      <c r="G6" s="344">
        <v>6</v>
      </c>
      <c r="H6" s="344">
        <v>6</v>
      </c>
      <c r="I6" s="344">
        <v>6</v>
      </c>
      <c r="J6" s="344"/>
      <c r="K6" s="344">
        <f>D6+E6+F6+G6+H6+I6</f>
        <v>38</v>
      </c>
      <c r="L6" s="838"/>
      <c r="M6" s="838"/>
      <c r="N6" s="846"/>
      <c r="O6" s="868"/>
    </row>
    <row r="7" spans="2:15" x14ac:dyDescent="0.25">
      <c r="B7" s="334" t="s">
        <v>87</v>
      </c>
      <c r="C7" s="252"/>
      <c r="D7" s="337">
        <v>3</v>
      </c>
      <c r="E7" s="331">
        <v>2</v>
      </c>
      <c r="F7" s="331">
        <v>2</v>
      </c>
      <c r="G7" s="331">
        <v>2</v>
      </c>
      <c r="H7" s="331">
        <v>2</v>
      </c>
      <c r="I7" s="331">
        <v>2</v>
      </c>
      <c r="J7" s="331"/>
      <c r="K7" s="344">
        <f t="shared" ref="K7:K15" si="0">D7+E7+F7+G7+H7+I7</f>
        <v>13</v>
      </c>
      <c r="L7" s="838"/>
      <c r="M7" s="838"/>
      <c r="N7" s="846"/>
      <c r="O7" s="868"/>
    </row>
    <row r="8" spans="2:15" x14ac:dyDescent="0.25">
      <c r="B8" s="334" t="s">
        <v>84</v>
      </c>
      <c r="C8" s="252"/>
      <c r="D8" s="337">
        <v>7</v>
      </c>
      <c r="E8" s="331">
        <v>8</v>
      </c>
      <c r="F8" s="331">
        <v>8</v>
      </c>
      <c r="G8" s="331">
        <v>5</v>
      </c>
      <c r="H8" s="331">
        <v>5</v>
      </c>
      <c r="I8" s="331"/>
      <c r="J8" s="331"/>
      <c r="K8" s="344">
        <f t="shared" si="0"/>
        <v>33</v>
      </c>
      <c r="L8" s="838"/>
      <c r="M8" s="838"/>
      <c r="N8" s="846"/>
      <c r="O8" s="868"/>
    </row>
    <row r="9" spans="2:15" x14ac:dyDescent="0.25">
      <c r="B9" s="334" t="s">
        <v>262</v>
      </c>
      <c r="C9" s="252"/>
      <c r="D9" s="337">
        <v>5</v>
      </c>
      <c r="E9" s="331">
        <v>5</v>
      </c>
      <c r="F9" s="331">
        <v>3</v>
      </c>
      <c r="G9" s="331">
        <v>3</v>
      </c>
      <c r="H9" s="331">
        <v>3</v>
      </c>
      <c r="I9" s="331"/>
      <c r="J9" s="331"/>
      <c r="K9" s="344">
        <f t="shared" si="0"/>
        <v>19</v>
      </c>
      <c r="L9" s="838"/>
      <c r="M9" s="838"/>
      <c r="N9" s="846"/>
      <c r="O9" s="868"/>
    </row>
    <row r="10" spans="2:15" ht="15.75" thickBot="1" x14ac:dyDescent="0.3">
      <c r="B10" s="335" t="s">
        <v>265</v>
      </c>
      <c r="C10" s="252"/>
      <c r="D10" s="338">
        <v>4</v>
      </c>
      <c r="E10" s="332">
        <v>2</v>
      </c>
      <c r="F10" s="269">
        <v>3</v>
      </c>
      <c r="G10" s="332">
        <v>2</v>
      </c>
      <c r="H10" s="332">
        <v>2</v>
      </c>
      <c r="I10" s="332"/>
      <c r="J10" s="332"/>
      <c r="K10" s="425">
        <f t="shared" si="0"/>
        <v>13</v>
      </c>
      <c r="L10" s="839"/>
      <c r="M10" s="839"/>
      <c r="N10" s="848"/>
      <c r="O10" s="869"/>
    </row>
    <row r="11" spans="2:15" x14ac:dyDescent="0.25">
      <c r="B11" s="333" t="s">
        <v>41</v>
      </c>
      <c r="C11" s="252" t="s">
        <v>336</v>
      </c>
      <c r="D11" s="336">
        <v>9</v>
      </c>
      <c r="E11" s="330">
        <v>8</v>
      </c>
      <c r="F11" s="330">
        <v>9</v>
      </c>
      <c r="G11" s="330">
        <v>8</v>
      </c>
      <c r="H11" s="330">
        <v>8</v>
      </c>
      <c r="I11" s="330">
        <v>8</v>
      </c>
      <c r="J11" s="330"/>
      <c r="K11" s="330">
        <f t="shared" si="0"/>
        <v>50</v>
      </c>
      <c r="L11" s="851">
        <f>K11+K12+K13+K14+K15</f>
        <v>251</v>
      </c>
      <c r="M11" s="851">
        <f>L11/5</f>
        <v>50.2</v>
      </c>
      <c r="N11" s="849">
        <f>M11/K5*100</f>
        <v>83.666666666666671</v>
      </c>
      <c r="O11" s="867">
        <v>1</v>
      </c>
    </row>
    <row r="12" spans="2:15" x14ac:dyDescent="0.25">
      <c r="B12" s="334" t="s">
        <v>87</v>
      </c>
      <c r="C12" s="345"/>
      <c r="D12" s="337">
        <v>10</v>
      </c>
      <c r="E12" s="331">
        <v>10</v>
      </c>
      <c r="F12" s="331">
        <v>10</v>
      </c>
      <c r="G12" s="331">
        <v>10</v>
      </c>
      <c r="H12" s="331">
        <v>10</v>
      </c>
      <c r="I12" s="331">
        <v>10</v>
      </c>
      <c r="J12" s="331"/>
      <c r="K12" s="344">
        <f t="shared" si="0"/>
        <v>60</v>
      </c>
      <c r="L12" s="838"/>
      <c r="M12" s="838"/>
      <c r="N12" s="846"/>
      <c r="O12" s="868"/>
    </row>
    <row r="13" spans="2:15" x14ac:dyDescent="0.25">
      <c r="B13" s="334" t="s">
        <v>84</v>
      </c>
      <c r="C13" s="345"/>
      <c r="D13" s="337">
        <v>9</v>
      </c>
      <c r="E13" s="331">
        <v>10</v>
      </c>
      <c r="F13" s="331">
        <v>8</v>
      </c>
      <c r="G13" s="331">
        <v>9</v>
      </c>
      <c r="H13" s="331">
        <v>9</v>
      </c>
      <c r="I13" s="331">
        <v>2</v>
      </c>
      <c r="J13" s="331"/>
      <c r="K13" s="344">
        <f t="shared" si="0"/>
        <v>47</v>
      </c>
      <c r="L13" s="838"/>
      <c r="M13" s="838"/>
      <c r="N13" s="846"/>
      <c r="O13" s="868"/>
    </row>
    <row r="14" spans="2:15" x14ac:dyDescent="0.25">
      <c r="B14" s="334" t="s">
        <v>262</v>
      </c>
      <c r="C14" s="345"/>
      <c r="D14" s="337">
        <v>8</v>
      </c>
      <c r="E14" s="331">
        <v>8</v>
      </c>
      <c r="F14" s="331">
        <v>7</v>
      </c>
      <c r="G14" s="331">
        <v>8</v>
      </c>
      <c r="H14" s="331">
        <v>7</v>
      </c>
      <c r="I14" s="331"/>
      <c r="J14" s="331"/>
      <c r="K14" s="344">
        <f t="shared" si="0"/>
        <v>38</v>
      </c>
      <c r="L14" s="838"/>
      <c r="M14" s="838"/>
      <c r="N14" s="846"/>
      <c r="O14" s="868"/>
    </row>
    <row r="15" spans="2:15" ht="15.75" thickBot="1" x14ac:dyDescent="0.3">
      <c r="B15" s="335" t="s">
        <v>265</v>
      </c>
      <c r="C15" s="346"/>
      <c r="D15" s="338">
        <v>10</v>
      </c>
      <c r="E15" s="332">
        <v>10</v>
      </c>
      <c r="F15" s="332">
        <v>9</v>
      </c>
      <c r="G15" s="332">
        <v>10</v>
      </c>
      <c r="H15" s="332">
        <v>9</v>
      </c>
      <c r="I15" s="332">
        <v>8</v>
      </c>
      <c r="J15" s="332"/>
      <c r="K15" s="425">
        <f t="shared" si="0"/>
        <v>56</v>
      </c>
      <c r="L15" s="839"/>
      <c r="M15" s="839"/>
      <c r="N15" s="848"/>
      <c r="O15" s="869"/>
    </row>
  </sheetData>
  <mergeCells count="8">
    <mergeCell ref="O5:O10"/>
    <mergeCell ref="O11:O15"/>
    <mergeCell ref="L5:L10"/>
    <mergeCell ref="M5:M10"/>
    <mergeCell ref="L11:L15"/>
    <mergeCell ref="M11:M15"/>
    <mergeCell ref="N5:N10"/>
    <mergeCell ref="N11:N1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R36"/>
  <sheetViews>
    <sheetView zoomScale="91" zoomScaleNormal="91" workbookViewId="0">
      <selection activeCell="C13" sqref="C13"/>
    </sheetView>
  </sheetViews>
  <sheetFormatPr defaultRowHeight="15" x14ac:dyDescent="0.25"/>
  <cols>
    <col min="2" max="2" width="15.42578125" customWidth="1"/>
    <col min="3" max="3" width="29.140625" customWidth="1"/>
    <col min="6" max="6" width="10.5703125" customWidth="1"/>
    <col min="14" max="14" width="7.85546875" style="329" customWidth="1"/>
    <col min="15" max="15" width="10.5703125" style="329" customWidth="1"/>
    <col min="16" max="17" width="7.7109375" style="329" customWidth="1"/>
    <col min="18" max="18" width="7.42578125" style="38" customWidth="1"/>
  </cols>
  <sheetData>
    <row r="3" spans="2:18" ht="26.25" x14ac:dyDescent="0.4">
      <c r="D3" s="163" t="s">
        <v>361</v>
      </c>
    </row>
    <row r="5" spans="2:18" ht="90.75" thickBot="1" x14ac:dyDescent="0.3">
      <c r="C5" s="355" t="s">
        <v>36</v>
      </c>
      <c r="D5" s="378" t="s">
        <v>102</v>
      </c>
      <c r="E5" s="378" t="s">
        <v>276</v>
      </c>
      <c r="F5" s="378" t="s">
        <v>288</v>
      </c>
      <c r="G5" s="378" t="s">
        <v>280</v>
      </c>
      <c r="H5" s="378" t="s">
        <v>106</v>
      </c>
      <c r="I5" s="378" t="s">
        <v>248</v>
      </c>
      <c r="J5" s="378" t="s">
        <v>289</v>
      </c>
      <c r="K5" s="378" t="s">
        <v>5</v>
      </c>
      <c r="L5" s="378" t="s">
        <v>4</v>
      </c>
      <c r="M5" s="355" t="s">
        <v>10</v>
      </c>
      <c r="N5" s="355" t="s">
        <v>232</v>
      </c>
      <c r="O5" s="378" t="s">
        <v>290</v>
      </c>
      <c r="P5" s="398" t="s">
        <v>242</v>
      </c>
      <c r="Q5" s="398" t="s">
        <v>34</v>
      </c>
      <c r="R5" s="511" t="s">
        <v>294</v>
      </c>
    </row>
    <row r="6" spans="2:18" ht="15.75" thickBot="1" x14ac:dyDescent="0.3">
      <c r="C6" s="591" t="s">
        <v>362</v>
      </c>
      <c r="D6" s="467">
        <v>10</v>
      </c>
      <c r="E6" s="467">
        <v>10</v>
      </c>
      <c r="F6" s="467">
        <v>10</v>
      </c>
      <c r="G6" s="467">
        <v>10</v>
      </c>
      <c r="H6" s="467">
        <v>10</v>
      </c>
      <c r="I6" s="467">
        <v>10</v>
      </c>
      <c r="J6" s="467">
        <v>10</v>
      </c>
      <c r="K6" s="467">
        <v>10</v>
      </c>
      <c r="L6" s="467">
        <v>10</v>
      </c>
      <c r="M6" s="475"/>
      <c r="N6" s="476">
        <v>90</v>
      </c>
      <c r="O6" s="476"/>
      <c r="P6" s="476"/>
      <c r="Q6" s="476"/>
      <c r="R6" s="512"/>
    </row>
    <row r="7" spans="2:18" x14ac:dyDescent="0.25">
      <c r="B7" s="470" t="s">
        <v>267</v>
      </c>
      <c r="C7" t="s">
        <v>312</v>
      </c>
      <c r="D7" s="326">
        <v>10</v>
      </c>
      <c r="E7" s="326">
        <v>10</v>
      </c>
      <c r="F7" s="326">
        <v>8</v>
      </c>
      <c r="G7" s="326">
        <v>9</v>
      </c>
      <c r="H7" s="326">
        <v>9</v>
      </c>
      <c r="I7" s="326">
        <v>9</v>
      </c>
      <c r="J7" s="326">
        <v>7</v>
      </c>
      <c r="K7" s="326">
        <v>9</v>
      </c>
      <c r="L7" s="326">
        <v>9</v>
      </c>
      <c r="M7" s="438"/>
      <c r="N7" s="477">
        <f>D7+E7+F7+G7+H7+I7+J7+K7+L7</f>
        <v>80</v>
      </c>
      <c r="O7" s="876">
        <f>N7+N8+N9+N10+N11</f>
        <v>394</v>
      </c>
      <c r="P7" s="873">
        <f>O7/5</f>
        <v>78.8</v>
      </c>
      <c r="Q7" s="870">
        <f>P7/N6*100</f>
        <v>87.555555555555557</v>
      </c>
      <c r="R7" s="844">
        <v>1</v>
      </c>
    </row>
    <row r="8" spans="2:18" x14ac:dyDescent="0.25">
      <c r="B8" s="347" t="s">
        <v>265</v>
      </c>
      <c r="C8" s="70"/>
      <c r="D8" s="474"/>
      <c r="E8" s="317">
        <v>10</v>
      </c>
      <c r="F8" s="317">
        <v>9</v>
      </c>
      <c r="G8" s="317">
        <v>10</v>
      </c>
      <c r="H8" s="317">
        <v>9</v>
      </c>
      <c r="I8" s="317">
        <v>9</v>
      </c>
      <c r="J8" s="317">
        <v>8</v>
      </c>
      <c r="K8" s="317">
        <v>10</v>
      </c>
      <c r="L8" s="317">
        <v>10</v>
      </c>
      <c r="M8" s="141"/>
      <c r="N8" s="478">
        <f t="shared" ref="N8:N35" si="0">D8+E8+F8+G8+H8+I8+J8+K8+L8</f>
        <v>75</v>
      </c>
      <c r="O8" s="877"/>
      <c r="P8" s="874"/>
      <c r="Q8" s="871"/>
      <c r="R8" s="831"/>
    </row>
    <row r="9" spans="2:18" x14ac:dyDescent="0.25">
      <c r="B9" s="347" t="s">
        <v>28</v>
      </c>
      <c r="C9" s="70"/>
      <c r="D9" s="317">
        <v>9</v>
      </c>
      <c r="E9" s="317">
        <v>9</v>
      </c>
      <c r="F9" s="317">
        <v>10</v>
      </c>
      <c r="G9" s="317">
        <v>10</v>
      </c>
      <c r="H9" s="317">
        <v>10</v>
      </c>
      <c r="I9" s="317">
        <v>10</v>
      </c>
      <c r="J9" s="317">
        <v>6</v>
      </c>
      <c r="K9" s="317">
        <v>10</v>
      </c>
      <c r="L9" s="317">
        <v>10</v>
      </c>
      <c r="M9" s="141"/>
      <c r="N9" s="478">
        <f t="shared" si="0"/>
        <v>84</v>
      </c>
      <c r="O9" s="877"/>
      <c r="P9" s="874"/>
      <c r="Q9" s="871"/>
      <c r="R9" s="831"/>
    </row>
    <row r="10" spans="2:18" x14ac:dyDescent="0.25">
      <c r="B10" s="347" t="s">
        <v>32</v>
      </c>
      <c r="C10" s="70"/>
      <c r="D10" s="317">
        <v>9</v>
      </c>
      <c r="E10" s="317">
        <v>10</v>
      </c>
      <c r="F10" s="317">
        <v>8</v>
      </c>
      <c r="G10" s="317">
        <v>9</v>
      </c>
      <c r="H10" s="317">
        <v>8</v>
      </c>
      <c r="I10" s="317">
        <v>8</v>
      </c>
      <c r="J10" s="317">
        <v>8</v>
      </c>
      <c r="K10" s="317">
        <v>10</v>
      </c>
      <c r="L10" s="317">
        <v>9</v>
      </c>
      <c r="M10" s="141"/>
      <c r="N10" s="478">
        <f t="shared" si="0"/>
        <v>79</v>
      </c>
      <c r="O10" s="877"/>
      <c r="P10" s="874"/>
      <c r="Q10" s="871"/>
      <c r="R10" s="831"/>
    </row>
    <row r="11" spans="2:18" ht="15.75" thickBot="1" x14ac:dyDescent="0.3">
      <c r="B11" s="471" t="s">
        <v>263</v>
      </c>
      <c r="C11" s="325"/>
      <c r="D11" s="328">
        <v>9</v>
      </c>
      <c r="E11" s="328">
        <v>8</v>
      </c>
      <c r="F11" s="328">
        <v>8</v>
      </c>
      <c r="G11" s="328">
        <v>9</v>
      </c>
      <c r="H11" s="328">
        <v>7</v>
      </c>
      <c r="I11" s="328">
        <v>8</v>
      </c>
      <c r="J11" s="328">
        <v>7</v>
      </c>
      <c r="K11" s="328">
        <v>10</v>
      </c>
      <c r="L11" s="328">
        <v>10</v>
      </c>
      <c r="M11" s="372"/>
      <c r="N11" s="479">
        <f t="shared" si="0"/>
        <v>76</v>
      </c>
      <c r="O11" s="878"/>
      <c r="P11" s="875"/>
      <c r="Q11" s="872"/>
      <c r="R11" s="833"/>
    </row>
    <row r="12" spans="2:18" ht="15.75" thickBot="1" x14ac:dyDescent="0.3">
      <c r="B12" s="347"/>
      <c r="C12" s="505"/>
      <c r="D12" s="319"/>
      <c r="E12" s="319"/>
      <c r="F12" s="319"/>
      <c r="G12" s="319"/>
      <c r="H12" s="319"/>
      <c r="I12" s="319"/>
      <c r="J12" s="319"/>
      <c r="K12" s="319"/>
      <c r="L12" s="319"/>
      <c r="M12" s="506"/>
      <c r="N12" s="507">
        <f>SUM(N7:N11)</f>
        <v>394</v>
      </c>
      <c r="O12" s="480"/>
      <c r="P12" s="382"/>
      <c r="Q12" s="394"/>
      <c r="R12" s="513"/>
    </row>
    <row r="13" spans="2:18" x14ac:dyDescent="0.25">
      <c r="B13" s="470" t="s">
        <v>267</v>
      </c>
      <c r="C13" t="s">
        <v>322</v>
      </c>
      <c r="D13" s="326">
        <v>7</v>
      </c>
      <c r="E13" s="326">
        <v>6</v>
      </c>
      <c r="F13" s="326">
        <v>6</v>
      </c>
      <c r="G13" s="326">
        <v>6</v>
      </c>
      <c r="H13" s="326">
        <v>6</v>
      </c>
      <c r="I13" s="326">
        <v>6</v>
      </c>
      <c r="J13" s="326">
        <v>6</v>
      </c>
      <c r="K13" s="326">
        <v>7</v>
      </c>
      <c r="L13" s="326">
        <v>6</v>
      </c>
      <c r="M13" s="438"/>
      <c r="N13" s="477">
        <f t="shared" si="0"/>
        <v>56</v>
      </c>
      <c r="O13" s="876">
        <f>N13+N14+N15+N16+N17</f>
        <v>307</v>
      </c>
      <c r="P13" s="873">
        <f>O13/5</f>
        <v>61.4</v>
      </c>
      <c r="Q13" s="870">
        <f>P13/N6*100</f>
        <v>68.222222222222214</v>
      </c>
      <c r="R13" s="844"/>
    </row>
    <row r="14" spans="2:18" x14ac:dyDescent="0.25">
      <c r="B14" s="347" t="s">
        <v>265</v>
      </c>
      <c r="C14" s="70"/>
      <c r="D14" s="317"/>
      <c r="E14" s="317">
        <v>6</v>
      </c>
      <c r="F14" s="317">
        <v>6</v>
      </c>
      <c r="G14" s="317">
        <v>7</v>
      </c>
      <c r="H14" s="317">
        <v>7</v>
      </c>
      <c r="I14" s="317">
        <v>7</v>
      </c>
      <c r="J14" s="317">
        <v>7</v>
      </c>
      <c r="K14" s="317">
        <v>8</v>
      </c>
      <c r="L14" s="317">
        <v>8</v>
      </c>
      <c r="M14" s="141"/>
      <c r="N14" s="478">
        <f t="shared" si="0"/>
        <v>56</v>
      </c>
      <c r="O14" s="877"/>
      <c r="P14" s="874"/>
      <c r="Q14" s="871"/>
      <c r="R14" s="831"/>
    </row>
    <row r="15" spans="2:18" x14ac:dyDescent="0.25">
      <c r="B15" s="347" t="s">
        <v>28</v>
      </c>
      <c r="C15" s="70"/>
      <c r="D15" s="317">
        <v>8</v>
      </c>
      <c r="E15" s="317">
        <v>8</v>
      </c>
      <c r="F15" s="317">
        <v>9</v>
      </c>
      <c r="G15" s="317">
        <v>7</v>
      </c>
      <c r="H15" s="317">
        <v>10</v>
      </c>
      <c r="I15" s="317">
        <v>10</v>
      </c>
      <c r="J15" s="317">
        <v>10</v>
      </c>
      <c r="K15" s="317">
        <v>9</v>
      </c>
      <c r="L15" s="317">
        <v>10</v>
      </c>
      <c r="M15" s="141"/>
      <c r="N15" s="478">
        <f t="shared" si="0"/>
        <v>81</v>
      </c>
      <c r="O15" s="877"/>
      <c r="P15" s="874"/>
      <c r="Q15" s="871"/>
      <c r="R15" s="831"/>
    </row>
    <row r="16" spans="2:18" x14ac:dyDescent="0.25">
      <c r="B16" s="347" t="s">
        <v>32</v>
      </c>
      <c r="C16" s="70"/>
      <c r="D16" s="317">
        <v>6</v>
      </c>
      <c r="E16" s="317">
        <v>6</v>
      </c>
      <c r="F16" s="317">
        <v>5</v>
      </c>
      <c r="G16" s="317">
        <v>5</v>
      </c>
      <c r="H16" s="317">
        <v>7</v>
      </c>
      <c r="I16" s="317">
        <v>6</v>
      </c>
      <c r="J16" s="317">
        <v>6</v>
      </c>
      <c r="K16" s="317">
        <v>7</v>
      </c>
      <c r="L16" s="317">
        <v>6</v>
      </c>
      <c r="M16" s="141"/>
      <c r="N16" s="478">
        <f t="shared" si="0"/>
        <v>54</v>
      </c>
      <c r="O16" s="877"/>
      <c r="P16" s="874"/>
      <c r="Q16" s="871"/>
      <c r="R16" s="831"/>
    </row>
    <row r="17" spans="2:18" ht="15.75" thickBot="1" x14ac:dyDescent="0.3">
      <c r="B17" s="471" t="s">
        <v>263</v>
      </c>
      <c r="C17" s="325"/>
      <c r="D17" s="328">
        <v>6</v>
      </c>
      <c r="E17" s="328">
        <v>5</v>
      </c>
      <c r="F17" s="328">
        <v>6</v>
      </c>
      <c r="G17" s="328">
        <v>6</v>
      </c>
      <c r="H17" s="328">
        <v>6</v>
      </c>
      <c r="I17" s="328">
        <v>7</v>
      </c>
      <c r="J17" s="328">
        <v>6</v>
      </c>
      <c r="K17" s="328">
        <v>9</v>
      </c>
      <c r="L17" s="328">
        <v>9</v>
      </c>
      <c r="M17" s="372"/>
      <c r="N17" s="479">
        <f t="shared" si="0"/>
        <v>60</v>
      </c>
      <c r="O17" s="878"/>
      <c r="P17" s="875"/>
      <c r="Q17" s="872"/>
      <c r="R17" s="833"/>
    </row>
    <row r="18" spans="2:18" ht="15.75" thickBot="1" x14ac:dyDescent="0.3">
      <c r="B18" s="347"/>
      <c r="C18" s="592" t="s">
        <v>363</v>
      </c>
      <c r="D18" s="319"/>
      <c r="E18" s="319"/>
      <c r="F18" s="319"/>
      <c r="G18" s="319"/>
      <c r="H18" s="319"/>
      <c r="I18" s="319"/>
      <c r="J18" s="319"/>
      <c r="K18" s="319"/>
      <c r="L18" s="319"/>
      <c r="M18" s="506"/>
      <c r="N18" s="507">
        <f>SUM(N13:N17)</f>
        <v>307</v>
      </c>
      <c r="O18" s="480"/>
      <c r="P18" s="382"/>
      <c r="Q18" s="394"/>
      <c r="R18" s="513"/>
    </row>
    <row r="19" spans="2:18" x14ac:dyDescent="0.25">
      <c r="B19" s="470" t="s">
        <v>267</v>
      </c>
      <c r="C19" t="s">
        <v>307</v>
      </c>
      <c r="D19" s="326">
        <v>10</v>
      </c>
      <c r="E19" s="326">
        <v>10</v>
      </c>
      <c r="F19" s="326">
        <v>7</v>
      </c>
      <c r="G19" s="326">
        <v>6</v>
      </c>
      <c r="H19" s="326">
        <v>8</v>
      </c>
      <c r="I19" s="326">
        <v>8</v>
      </c>
      <c r="J19" s="326">
        <v>7</v>
      </c>
      <c r="K19" s="326">
        <v>8</v>
      </c>
      <c r="L19" s="326">
        <v>7</v>
      </c>
      <c r="M19" s="438"/>
      <c r="N19" s="477">
        <f t="shared" si="0"/>
        <v>71</v>
      </c>
      <c r="O19" s="876">
        <f>N19+N20+N21+N22+N23</f>
        <v>321</v>
      </c>
      <c r="P19" s="873">
        <f>O19/5</f>
        <v>64.2</v>
      </c>
      <c r="Q19" s="870">
        <f>P19/N6*100</f>
        <v>71.333333333333343</v>
      </c>
      <c r="R19" s="844"/>
    </row>
    <row r="20" spans="2:18" x14ac:dyDescent="0.25">
      <c r="B20" s="347" t="s">
        <v>265</v>
      </c>
      <c r="C20" s="70"/>
      <c r="D20" s="474"/>
      <c r="E20" s="317">
        <v>5</v>
      </c>
      <c r="F20" s="317">
        <v>5</v>
      </c>
      <c r="G20" s="317">
        <v>7</v>
      </c>
      <c r="H20" s="317">
        <v>6</v>
      </c>
      <c r="I20" s="317">
        <v>7</v>
      </c>
      <c r="J20" s="317">
        <v>6</v>
      </c>
      <c r="K20" s="317">
        <v>8</v>
      </c>
      <c r="L20" s="317">
        <v>8</v>
      </c>
      <c r="M20" s="141"/>
      <c r="N20" s="478">
        <f t="shared" si="0"/>
        <v>52</v>
      </c>
      <c r="O20" s="877"/>
      <c r="P20" s="874"/>
      <c r="Q20" s="871"/>
      <c r="R20" s="831"/>
    </row>
    <row r="21" spans="2:18" x14ac:dyDescent="0.25">
      <c r="B21" s="347" t="s">
        <v>28</v>
      </c>
      <c r="C21" s="70"/>
      <c r="D21" s="317">
        <v>8</v>
      </c>
      <c r="E21" s="317">
        <v>10</v>
      </c>
      <c r="F21" s="317">
        <v>10</v>
      </c>
      <c r="G21" s="317">
        <v>7</v>
      </c>
      <c r="H21" s="317">
        <v>10</v>
      </c>
      <c r="I21" s="317">
        <v>10</v>
      </c>
      <c r="J21" s="317">
        <v>8</v>
      </c>
      <c r="K21" s="317">
        <v>10</v>
      </c>
      <c r="L21" s="317">
        <v>8</v>
      </c>
      <c r="M21" s="141"/>
      <c r="N21" s="478">
        <f t="shared" si="0"/>
        <v>81</v>
      </c>
      <c r="O21" s="877"/>
      <c r="P21" s="874"/>
      <c r="Q21" s="871"/>
      <c r="R21" s="831"/>
    </row>
    <row r="22" spans="2:18" x14ac:dyDescent="0.25">
      <c r="B22" s="347" t="s">
        <v>32</v>
      </c>
      <c r="C22" s="70"/>
      <c r="D22" s="317">
        <v>6</v>
      </c>
      <c r="E22" s="317">
        <v>6</v>
      </c>
      <c r="F22" s="317">
        <v>6</v>
      </c>
      <c r="G22" s="317">
        <v>8</v>
      </c>
      <c r="H22" s="317">
        <v>8</v>
      </c>
      <c r="I22" s="317">
        <v>8</v>
      </c>
      <c r="J22" s="317">
        <v>5</v>
      </c>
      <c r="K22" s="317">
        <v>7</v>
      </c>
      <c r="L22" s="317">
        <v>6</v>
      </c>
      <c r="M22" s="141"/>
      <c r="N22" s="478">
        <f t="shared" si="0"/>
        <v>60</v>
      </c>
      <c r="O22" s="877"/>
      <c r="P22" s="874"/>
      <c r="Q22" s="871"/>
      <c r="R22" s="831"/>
    </row>
    <row r="23" spans="2:18" ht="15.75" thickBot="1" x14ac:dyDescent="0.3">
      <c r="B23" s="471" t="s">
        <v>263</v>
      </c>
      <c r="C23" s="325"/>
      <c r="D23" s="328">
        <v>7</v>
      </c>
      <c r="E23" s="328">
        <v>6</v>
      </c>
      <c r="F23" s="328">
        <v>6</v>
      </c>
      <c r="G23" s="328">
        <v>7</v>
      </c>
      <c r="H23" s="328">
        <v>6</v>
      </c>
      <c r="I23" s="328">
        <v>6</v>
      </c>
      <c r="J23" s="328">
        <v>5</v>
      </c>
      <c r="K23" s="328">
        <v>8</v>
      </c>
      <c r="L23" s="328">
        <v>6</v>
      </c>
      <c r="M23" s="372"/>
      <c r="N23" s="479">
        <f t="shared" si="0"/>
        <v>57</v>
      </c>
      <c r="O23" s="878"/>
      <c r="P23" s="875"/>
      <c r="Q23" s="872"/>
      <c r="R23" s="833"/>
    </row>
    <row r="24" spans="2:18" ht="15.75" thickBot="1" x14ac:dyDescent="0.3">
      <c r="B24" s="347"/>
      <c r="C24" s="505"/>
      <c r="D24" s="319"/>
      <c r="E24" s="319"/>
      <c r="F24" s="319"/>
      <c r="G24" s="319"/>
      <c r="H24" s="319"/>
      <c r="I24" s="319"/>
      <c r="J24" s="319"/>
      <c r="K24" s="319"/>
      <c r="L24" s="319"/>
      <c r="M24" s="506"/>
      <c r="N24" s="507">
        <f>SUM(N19:N23)</f>
        <v>321</v>
      </c>
      <c r="O24" s="480"/>
      <c r="P24" s="382"/>
      <c r="Q24" s="394"/>
      <c r="R24" s="513"/>
    </row>
    <row r="25" spans="2:18" x14ac:dyDescent="0.25">
      <c r="B25" s="470" t="s">
        <v>267</v>
      </c>
      <c r="C25" t="s">
        <v>319</v>
      </c>
      <c r="D25" s="326">
        <v>9</v>
      </c>
      <c r="E25" s="326">
        <v>9</v>
      </c>
      <c r="F25" s="326">
        <v>8</v>
      </c>
      <c r="G25" s="326">
        <v>8</v>
      </c>
      <c r="H25" s="326">
        <v>8</v>
      </c>
      <c r="I25" s="326">
        <v>8</v>
      </c>
      <c r="J25" s="326">
        <v>7</v>
      </c>
      <c r="K25" s="326">
        <v>8</v>
      </c>
      <c r="L25" s="326">
        <v>8</v>
      </c>
      <c r="M25" s="438"/>
      <c r="N25" s="477">
        <f t="shared" si="0"/>
        <v>73</v>
      </c>
      <c r="O25" s="876">
        <f>N25+N26+N27+N28+N29</f>
        <v>347</v>
      </c>
      <c r="P25" s="873">
        <f>O25/5</f>
        <v>69.400000000000006</v>
      </c>
      <c r="Q25" s="870">
        <f>P25/N6*100</f>
        <v>77.111111111111114</v>
      </c>
      <c r="R25" s="844">
        <v>3</v>
      </c>
    </row>
    <row r="26" spans="2:18" x14ac:dyDescent="0.25">
      <c r="B26" s="347" t="s">
        <v>265</v>
      </c>
      <c r="C26" s="70"/>
      <c r="D26" s="317"/>
      <c r="E26" s="317">
        <v>8</v>
      </c>
      <c r="F26" s="317">
        <v>8</v>
      </c>
      <c r="G26" s="317">
        <v>8</v>
      </c>
      <c r="H26" s="317">
        <v>8</v>
      </c>
      <c r="I26" s="317">
        <v>8</v>
      </c>
      <c r="J26" s="317">
        <v>7</v>
      </c>
      <c r="K26" s="317">
        <v>9</v>
      </c>
      <c r="L26" s="317">
        <v>9</v>
      </c>
      <c r="M26" s="141"/>
      <c r="N26" s="478">
        <f t="shared" si="0"/>
        <v>65</v>
      </c>
      <c r="O26" s="877"/>
      <c r="P26" s="874"/>
      <c r="Q26" s="871"/>
      <c r="R26" s="831"/>
    </row>
    <row r="27" spans="2:18" x14ac:dyDescent="0.25">
      <c r="B27" s="347" t="s">
        <v>28</v>
      </c>
      <c r="C27" s="70"/>
      <c r="D27" s="317">
        <v>10</v>
      </c>
      <c r="E27" s="317">
        <v>10</v>
      </c>
      <c r="F27" s="317">
        <v>9</v>
      </c>
      <c r="G27" s="317">
        <v>9</v>
      </c>
      <c r="H27" s="317">
        <v>10</v>
      </c>
      <c r="I27" s="317">
        <v>10</v>
      </c>
      <c r="J27" s="317">
        <v>9</v>
      </c>
      <c r="K27" s="317">
        <v>10</v>
      </c>
      <c r="L27" s="317">
        <v>10</v>
      </c>
      <c r="M27" s="141"/>
      <c r="N27" s="478">
        <f t="shared" si="0"/>
        <v>87</v>
      </c>
      <c r="O27" s="877"/>
      <c r="P27" s="874"/>
      <c r="Q27" s="871"/>
      <c r="R27" s="831"/>
    </row>
    <row r="28" spans="2:18" x14ac:dyDescent="0.25">
      <c r="B28" s="347" t="s">
        <v>32</v>
      </c>
      <c r="C28" s="70"/>
      <c r="D28" s="317">
        <v>8</v>
      </c>
      <c r="E28" s="317">
        <v>7</v>
      </c>
      <c r="F28" s="317">
        <v>6</v>
      </c>
      <c r="G28" s="317">
        <v>7</v>
      </c>
      <c r="H28" s="317">
        <v>8</v>
      </c>
      <c r="I28" s="317">
        <v>8</v>
      </c>
      <c r="J28" s="317">
        <v>6</v>
      </c>
      <c r="K28" s="317">
        <v>9</v>
      </c>
      <c r="L28" s="317">
        <v>8</v>
      </c>
      <c r="M28" s="141"/>
      <c r="N28" s="478">
        <f t="shared" si="0"/>
        <v>67</v>
      </c>
      <c r="O28" s="877"/>
      <c r="P28" s="874"/>
      <c r="Q28" s="871"/>
      <c r="R28" s="831"/>
    </row>
    <row r="29" spans="2:18" ht="15.75" thickBot="1" x14ac:dyDescent="0.3">
      <c r="B29" s="471" t="s">
        <v>263</v>
      </c>
      <c r="C29" s="325"/>
      <c r="D29" s="328">
        <v>6</v>
      </c>
      <c r="E29" s="328">
        <v>6</v>
      </c>
      <c r="F29" s="328">
        <v>6</v>
      </c>
      <c r="G29" s="328">
        <v>6</v>
      </c>
      <c r="H29" s="328">
        <v>6</v>
      </c>
      <c r="I29" s="328">
        <v>6</v>
      </c>
      <c r="J29" s="328">
        <v>5</v>
      </c>
      <c r="K29" s="328">
        <v>8</v>
      </c>
      <c r="L29" s="328">
        <v>6</v>
      </c>
      <c r="M29" s="372"/>
      <c r="N29" s="479">
        <f t="shared" si="0"/>
        <v>55</v>
      </c>
      <c r="O29" s="878"/>
      <c r="P29" s="875"/>
      <c r="Q29" s="872"/>
      <c r="R29" s="833"/>
    </row>
    <row r="30" spans="2:18" ht="15.75" thickBot="1" x14ac:dyDescent="0.3">
      <c r="B30" s="347"/>
      <c r="C30" s="592" t="s">
        <v>364</v>
      </c>
      <c r="D30" s="319"/>
      <c r="E30" s="319"/>
      <c r="F30" s="319"/>
      <c r="G30" s="319"/>
      <c r="H30" s="319"/>
      <c r="I30" s="319"/>
      <c r="J30" s="319"/>
      <c r="K30" s="319"/>
      <c r="L30" s="319"/>
      <c r="M30" s="506"/>
      <c r="N30" s="507">
        <f>SUM(N25:N29)</f>
        <v>347</v>
      </c>
      <c r="O30" s="480"/>
      <c r="P30" s="382"/>
      <c r="Q30" s="394"/>
      <c r="R30" s="513"/>
    </row>
    <row r="31" spans="2:18" x14ac:dyDescent="0.25">
      <c r="B31" s="470" t="s">
        <v>267</v>
      </c>
      <c r="C31" t="s">
        <v>308</v>
      </c>
      <c r="D31" s="326">
        <v>10</v>
      </c>
      <c r="E31" s="326">
        <v>10</v>
      </c>
      <c r="F31" s="326">
        <v>9</v>
      </c>
      <c r="G31" s="326">
        <v>9</v>
      </c>
      <c r="H31" s="326">
        <v>9</v>
      </c>
      <c r="I31" s="326">
        <v>9</v>
      </c>
      <c r="J31" s="326">
        <v>8</v>
      </c>
      <c r="K31" s="326">
        <v>9</v>
      </c>
      <c r="L31" s="326">
        <v>9</v>
      </c>
      <c r="M31" s="438"/>
      <c r="N31" s="477">
        <f t="shared" si="0"/>
        <v>82</v>
      </c>
      <c r="O31" s="876">
        <f>N31+N32+N33+N34+N35</f>
        <v>388</v>
      </c>
      <c r="P31" s="873">
        <f>O31/5</f>
        <v>77.599999999999994</v>
      </c>
      <c r="Q31" s="870">
        <f>P31/N6*100</f>
        <v>86.222222222222214</v>
      </c>
      <c r="R31" s="844">
        <v>2</v>
      </c>
    </row>
    <row r="32" spans="2:18" x14ac:dyDescent="0.25">
      <c r="B32" s="347" t="s">
        <v>265</v>
      </c>
      <c r="C32" s="70"/>
      <c r="D32" s="317"/>
      <c r="E32" s="317">
        <v>9</v>
      </c>
      <c r="F32" s="317">
        <v>8</v>
      </c>
      <c r="G32" s="317">
        <v>8</v>
      </c>
      <c r="H32" s="317">
        <v>8</v>
      </c>
      <c r="I32" s="317">
        <v>8</v>
      </c>
      <c r="J32" s="317">
        <v>7</v>
      </c>
      <c r="K32" s="317">
        <v>9</v>
      </c>
      <c r="L32" s="317">
        <v>9</v>
      </c>
      <c r="M32" s="141"/>
      <c r="N32" s="478">
        <f t="shared" si="0"/>
        <v>66</v>
      </c>
      <c r="O32" s="877"/>
      <c r="P32" s="874"/>
      <c r="Q32" s="871"/>
      <c r="R32" s="831"/>
    </row>
    <row r="33" spans="2:18" x14ac:dyDescent="0.25">
      <c r="B33" s="347" t="s">
        <v>28</v>
      </c>
      <c r="C33" s="70"/>
      <c r="D33" s="317">
        <v>8</v>
      </c>
      <c r="E33" s="317">
        <v>8</v>
      </c>
      <c r="F33" s="317">
        <v>8</v>
      </c>
      <c r="G33" s="317">
        <v>8</v>
      </c>
      <c r="H33" s="317">
        <v>8</v>
      </c>
      <c r="I33" s="317">
        <v>8</v>
      </c>
      <c r="J33" s="317">
        <v>8</v>
      </c>
      <c r="K33" s="317">
        <v>10</v>
      </c>
      <c r="L33" s="317">
        <v>10</v>
      </c>
      <c r="M33" s="141"/>
      <c r="N33" s="478">
        <f t="shared" si="0"/>
        <v>76</v>
      </c>
      <c r="O33" s="877"/>
      <c r="P33" s="874"/>
      <c r="Q33" s="871"/>
      <c r="R33" s="831"/>
    </row>
    <row r="34" spans="2:18" x14ac:dyDescent="0.25">
      <c r="B34" s="347" t="s">
        <v>32</v>
      </c>
      <c r="C34" s="70"/>
      <c r="D34" s="317">
        <v>9</v>
      </c>
      <c r="E34" s="317">
        <v>10</v>
      </c>
      <c r="F34" s="317">
        <v>8</v>
      </c>
      <c r="G34" s="317">
        <v>9</v>
      </c>
      <c r="H34" s="317">
        <v>10</v>
      </c>
      <c r="I34" s="317">
        <v>10</v>
      </c>
      <c r="J34" s="317">
        <v>8</v>
      </c>
      <c r="K34" s="317">
        <v>9</v>
      </c>
      <c r="L34" s="317">
        <v>9</v>
      </c>
      <c r="M34" s="141"/>
      <c r="N34" s="478">
        <f t="shared" si="0"/>
        <v>82</v>
      </c>
      <c r="O34" s="877"/>
      <c r="P34" s="874"/>
      <c r="Q34" s="871"/>
      <c r="R34" s="831"/>
    </row>
    <row r="35" spans="2:18" ht="15.75" thickBot="1" x14ac:dyDescent="0.3">
      <c r="B35" s="471" t="s">
        <v>263</v>
      </c>
      <c r="C35" s="325"/>
      <c r="D35" s="328">
        <v>9</v>
      </c>
      <c r="E35" s="328">
        <v>9</v>
      </c>
      <c r="F35" s="328">
        <v>8</v>
      </c>
      <c r="G35" s="328">
        <v>10</v>
      </c>
      <c r="H35" s="328">
        <v>9</v>
      </c>
      <c r="I35" s="328">
        <v>9</v>
      </c>
      <c r="J35" s="328">
        <v>9</v>
      </c>
      <c r="K35" s="328">
        <v>9</v>
      </c>
      <c r="L35" s="328">
        <v>10</v>
      </c>
      <c r="M35" s="372"/>
      <c r="N35" s="479">
        <f t="shared" si="0"/>
        <v>82</v>
      </c>
      <c r="O35" s="878"/>
      <c r="P35" s="875"/>
      <c r="Q35" s="872"/>
      <c r="R35" s="833"/>
    </row>
    <row r="36" spans="2:18" x14ac:dyDescent="0.25">
      <c r="B36" s="508"/>
      <c r="C36" s="508"/>
      <c r="D36" s="500"/>
      <c r="E36" s="500"/>
      <c r="F36" s="500"/>
      <c r="G36" s="500"/>
      <c r="H36" s="500"/>
      <c r="I36" s="500"/>
      <c r="J36" s="500"/>
      <c r="K36" s="500"/>
      <c r="L36" s="500"/>
      <c r="M36" s="508"/>
      <c r="N36" s="509">
        <f>SUM(N31:N35)</f>
        <v>388</v>
      </c>
      <c r="O36" s="509"/>
      <c r="P36" s="509"/>
      <c r="Q36" s="510"/>
      <c r="R36" s="514"/>
    </row>
  </sheetData>
  <mergeCells count="20">
    <mergeCell ref="O7:O11"/>
    <mergeCell ref="O13:O17"/>
    <mergeCell ref="O19:O23"/>
    <mergeCell ref="O25:O29"/>
    <mergeCell ref="O31:O35"/>
    <mergeCell ref="P7:P11"/>
    <mergeCell ref="P13:P17"/>
    <mergeCell ref="P19:P23"/>
    <mergeCell ref="P25:P29"/>
    <mergeCell ref="P31:P35"/>
    <mergeCell ref="R31:R35"/>
    <mergeCell ref="R7:R11"/>
    <mergeCell ref="Q13:Q17"/>
    <mergeCell ref="R13:R17"/>
    <mergeCell ref="Q19:Q23"/>
    <mergeCell ref="R19:R23"/>
    <mergeCell ref="Q25:Q29"/>
    <mergeCell ref="R25:R29"/>
    <mergeCell ref="Q7:Q11"/>
    <mergeCell ref="Q31:Q35"/>
  </mergeCells>
  <pageMargins left="0.7" right="0.7" top="0.75" bottom="0.75" header="0.3" footer="0.3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N17"/>
  <sheetViews>
    <sheetView tabSelected="1" workbookViewId="0">
      <selection activeCell="C25" sqref="C25"/>
    </sheetView>
  </sheetViews>
  <sheetFormatPr defaultRowHeight="15" x14ac:dyDescent="0.25"/>
  <cols>
    <col min="2" max="2" width="16.5703125" customWidth="1"/>
    <col min="3" max="3" width="21.28515625" customWidth="1"/>
    <col min="14" max="14" width="8.85546875" style="38"/>
  </cols>
  <sheetData>
    <row r="3" spans="2:14" ht="26.25" x14ac:dyDescent="0.4">
      <c r="C3" s="163" t="s">
        <v>365</v>
      </c>
    </row>
    <row r="5" spans="2:14" ht="90.75" thickBot="1" x14ac:dyDescent="0.3">
      <c r="C5" s="355" t="s">
        <v>36</v>
      </c>
      <c r="D5" s="378" t="s">
        <v>102</v>
      </c>
      <c r="E5" s="378" t="s">
        <v>276</v>
      </c>
      <c r="F5" s="378" t="s">
        <v>246</v>
      </c>
      <c r="G5" s="378" t="s">
        <v>280</v>
      </c>
      <c r="H5" s="378" t="s">
        <v>106</v>
      </c>
      <c r="I5" s="378" t="s">
        <v>248</v>
      </c>
      <c r="J5" s="378" t="s">
        <v>287</v>
      </c>
      <c r="K5" s="355" t="s">
        <v>10</v>
      </c>
      <c r="L5" s="355" t="s">
        <v>232</v>
      </c>
      <c r="M5" s="398" t="s">
        <v>242</v>
      </c>
      <c r="N5" s="511" t="s">
        <v>51</v>
      </c>
    </row>
    <row r="6" spans="2:14" x14ac:dyDescent="0.25">
      <c r="B6" s="470"/>
      <c r="C6" s="465" t="s">
        <v>367</v>
      </c>
      <c r="D6" s="467">
        <v>10</v>
      </c>
      <c r="E6" s="467">
        <v>20</v>
      </c>
      <c r="F6" s="467">
        <v>20</v>
      </c>
      <c r="G6" s="467">
        <v>20</v>
      </c>
      <c r="H6" s="467">
        <v>10</v>
      </c>
      <c r="I6" s="467">
        <v>10</v>
      </c>
      <c r="J6" s="467">
        <v>20</v>
      </c>
      <c r="K6" s="467">
        <v>5</v>
      </c>
      <c r="L6" s="466"/>
      <c r="M6" s="467">
        <v>110</v>
      </c>
      <c r="N6" s="515"/>
    </row>
    <row r="7" spans="2:14" x14ac:dyDescent="0.25">
      <c r="B7" s="347" t="s">
        <v>42</v>
      </c>
      <c r="C7" t="s">
        <v>306</v>
      </c>
      <c r="D7" s="331">
        <v>8</v>
      </c>
      <c r="E7" s="331">
        <v>17</v>
      </c>
      <c r="F7" s="331">
        <v>17</v>
      </c>
      <c r="G7" s="331">
        <v>17</v>
      </c>
      <c r="H7" s="331">
        <v>9</v>
      </c>
      <c r="I7" s="331">
        <v>8</v>
      </c>
      <c r="J7" s="331">
        <v>18</v>
      </c>
      <c r="K7" s="331"/>
      <c r="L7" s="331">
        <f>D7+E7+F7+G7+H7+I7+J7-K7</f>
        <v>94</v>
      </c>
      <c r="M7" s="773">
        <f>L10/3</f>
        <v>91.333333333333329</v>
      </c>
      <c r="N7" s="830">
        <v>2</v>
      </c>
    </row>
    <row r="8" spans="2:14" x14ac:dyDescent="0.25">
      <c r="B8" s="347" t="s">
        <v>32</v>
      </c>
      <c r="C8" s="468"/>
      <c r="D8" s="469">
        <v>10</v>
      </c>
      <c r="E8" s="469">
        <v>10</v>
      </c>
      <c r="F8" s="469">
        <v>10</v>
      </c>
      <c r="G8" s="469">
        <v>10</v>
      </c>
      <c r="H8" s="469">
        <v>10</v>
      </c>
      <c r="I8" s="469">
        <v>10</v>
      </c>
      <c r="J8" s="469">
        <v>10</v>
      </c>
      <c r="K8" s="469"/>
      <c r="L8" s="331">
        <f t="shared" ref="L8:L13" si="0">D8+E8+F8+G8+H8+I8+J8-K8</f>
        <v>70</v>
      </c>
      <c r="M8" s="774"/>
      <c r="N8" s="831"/>
    </row>
    <row r="9" spans="2:14" x14ac:dyDescent="0.25">
      <c r="B9" s="347" t="s">
        <v>85</v>
      </c>
      <c r="C9" s="468"/>
      <c r="D9" s="331">
        <v>10</v>
      </c>
      <c r="E9" s="331">
        <v>20</v>
      </c>
      <c r="F9" s="331">
        <v>20</v>
      </c>
      <c r="G9" s="331">
        <v>20</v>
      </c>
      <c r="H9" s="331">
        <v>10</v>
      </c>
      <c r="I9" s="331">
        <v>10</v>
      </c>
      <c r="J9" s="331">
        <v>20</v>
      </c>
      <c r="K9" s="331"/>
      <c r="L9" s="331">
        <f t="shared" si="0"/>
        <v>110</v>
      </c>
      <c r="M9" s="774"/>
      <c r="N9" s="831"/>
    </row>
    <row r="10" spans="2:14" ht="15.75" thickBot="1" x14ac:dyDescent="0.3">
      <c r="B10" s="347"/>
      <c r="C10" s="503" t="s">
        <v>366</v>
      </c>
      <c r="D10" s="344"/>
      <c r="E10" s="344"/>
      <c r="F10" s="344"/>
      <c r="G10" s="344"/>
      <c r="H10" s="344"/>
      <c r="I10" s="344"/>
      <c r="J10" s="344"/>
      <c r="K10" s="344"/>
      <c r="L10" s="344">
        <f>SUM(L7:L9)</f>
        <v>274</v>
      </c>
      <c r="M10" s="319"/>
      <c r="N10" s="513"/>
    </row>
    <row r="11" spans="2:14" x14ac:dyDescent="0.25">
      <c r="B11" s="470" t="s">
        <v>42</v>
      </c>
      <c r="C11" t="s">
        <v>368</v>
      </c>
      <c r="D11" s="330">
        <v>10</v>
      </c>
      <c r="E11" s="330">
        <v>20</v>
      </c>
      <c r="F11" s="330">
        <v>18</v>
      </c>
      <c r="G11" s="330">
        <v>19</v>
      </c>
      <c r="H11" s="330">
        <v>10</v>
      </c>
      <c r="I11" s="330">
        <v>10</v>
      </c>
      <c r="J11" s="330">
        <v>20</v>
      </c>
      <c r="K11" s="330"/>
      <c r="L11" s="330">
        <f t="shared" si="0"/>
        <v>107</v>
      </c>
      <c r="M11" s="879" t="e">
        <f>#REF!/3</f>
        <v>#REF!</v>
      </c>
      <c r="N11" s="844">
        <v>1</v>
      </c>
    </row>
    <row r="12" spans="2:14" x14ac:dyDescent="0.25">
      <c r="B12" s="347" t="s">
        <v>32</v>
      </c>
      <c r="C12" s="70"/>
      <c r="D12" s="469">
        <v>10</v>
      </c>
      <c r="E12" s="469">
        <v>10</v>
      </c>
      <c r="F12" s="469">
        <v>10</v>
      </c>
      <c r="G12" s="469">
        <v>10</v>
      </c>
      <c r="H12" s="469">
        <v>10</v>
      </c>
      <c r="I12" s="469">
        <v>10</v>
      </c>
      <c r="J12" s="469">
        <v>10</v>
      </c>
      <c r="K12" s="469"/>
      <c r="L12" s="331">
        <f t="shared" si="0"/>
        <v>70</v>
      </c>
      <c r="M12" s="774"/>
      <c r="N12" s="831"/>
    </row>
    <row r="13" spans="2:14" ht="15.75" thickBot="1" x14ac:dyDescent="0.3">
      <c r="B13" s="347" t="s">
        <v>85</v>
      </c>
      <c r="C13" s="70"/>
      <c r="D13" s="331">
        <v>9</v>
      </c>
      <c r="E13" s="331">
        <v>20</v>
      </c>
      <c r="F13" s="331">
        <v>20</v>
      </c>
      <c r="G13" s="331">
        <v>20</v>
      </c>
      <c r="H13" s="331">
        <v>10</v>
      </c>
      <c r="I13" s="331">
        <v>10</v>
      </c>
      <c r="J13" s="331">
        <v>20</v>
      </c>
      <c r="K13" s="331"/>
      <c r="L13" s="331">
        <f t="shared" si="0"/>
        <v>109</v>
      </c>
      <c r="M13" s="774"/>
      <c r="N13" s="831"/>
    </row>
    <row r="14" spans="2:14" x14ac:dyDescent="0.25">
      <c r="B14" s="470" t="s">
        <v>42</v>
      </c>
      <c r="C14" s="472" t="s">
        <v>369</v>
      </c>
      <c r="D14" s="330">
        <v>7</v>
      </c>
      <c r="E14" s="330">
        <v>15</v>
      </c>
      <c r="F14" s="330">
        <v>15</v>
      </c>
      <c r="G14" s="330">
        <v>15</v>
      </c>
      <c r="H14" s="330">
        <v>8</v>
      </c>
      <c r="I14" s="330">
        <v>7</v>
      </c>
      <c r="J14" s="330">
        <v>10</v>
      </c>
      <c r="K14" s="330"/>
      <c r="L14" s="330">
        <f>D14+E14+F14+G14+H14+I14+J14-K14</f>
        <v>77</v>
      </c>
      <c r="M14" s="879">
        <f>L17/3</f>
        <v>60.666666666666664</v>
      </c>
      <c r="N14" s="844">
        <v>3</v>
      </c>
    </row>
    <row r="15" spans="2:14" x14ac:dyDescent="0.25">
      <c r="B15" s="347" t="s">
        <v>32</v>
      </c>
      <c r="C15" t="s">
        <v>317</v>
      </c>
      <c r="D15" s="469">
        <v>5</v>
      </c>
      <c r="E15" s="469">
        <v>5</v>
      </c>
      <c r="F15" s="469">
        <v>5</v>
      </c>
      <c r="G15" s="469">
        <v>5</v>
      </c>
      <c r="H15" s="469">
        <v>4</v>
      </c>
      <c r="I15" s="469">
        <v>5</v>
      </c>
      <c r="J15" s="469">
        <v>5</v>
      </c>
      <c r="K15" s="469"/>
      <c r="L15" s="331">
        <f>D15+E15+F15+G15+H15+I15+J15-K15</f>
        <v>34</v>
      </c>
      <c r="M15" s="774"/>
      <c r="N15" s="831"/>
    </row>
    <row r="16" spans="2:14" x14ac:dyDescent="0.25">
      <c r="B16" s="347" t="s">
        <v>85</v>
      </c>
      <c r="C16" s="473"/>
      <c r="D16" s="331">
        <v>7</v>
      </c>
      <c r="E16" s="331">
        <v>12</v>
      </c>
      <c r="F16" s="331">
        <v>12</v>
      </c>
      <c r="G16" s="331">
        <v>16</v>
      </c>
      <c r="H16" s="331">
        <v>6</v>
      </c>
      <c r="I16" s="331">
        <v>6</v>
      </c>
      <c r="J16" s="331">
        <v>12</v>
      </c>
      <c r="K16" s="331"/>
      <c r="L16" s="331">
        <f>D16+E16+F16+G16+H16+I16+J16-K16</f>
        <v>71</v>
      </c>
      <c r="M16" s="774"/>
      <c r="N16" s="831"/>
    </row>
    <row r="17" spans="2:14" x14ac:dyDescent="0.25">
      <c r="B17" s="347"/>
      <c r="C17" s="504"/>
      <c r="D17" s="344"/>
      <c r="E17" s="344"/>
      <c r="F17" s="344"/>
      <c r="G17" s="344"/>
      <c r="H17" s="344"/>
      <c r="I17" s="344"/>
      <c r="J17" s="344"/>
      <c r="K17" s="344"/>
      <c r="L17" s="344">
        <f>SUM(L14:L16)</f>
        <v>182</v>
      </c>
      <c r="M17" s="319"/>
      <c r="N17" s="513"/>
    </row>
  </sheetData>
  <mergeCells count="6">
    <mergeCell ref="N7:N9"/>
    <mergeCell ref="N14:N16"/>
    <mergeCell ref="N11:N13"/>
    <mergeCell ref="M7:M9"/>
    <mergeCell ref="M14:M16"/>
    <mergeCell ref="M11:M1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27"/>
  <sheetViews>
    <sheetView zoomScale="80" zoomScaleNormal="80" workbookViewId="0">
      <selection activeCell="B31" sqref="B31"/>
    </sheetView>
  </sheetViews>
  <sheetFormatPr defaultRowHeight="15" x14ac:dyDescent="0.25"/>
  <cols>
    <col min="1" max="1" width="21.28515625" customWidth="1"/>
    <col min="2" max="2" width="21.140625" customWidth="1"/>
    <col min="3" max="27" width="6.28515625" customWidth="1"/>
    <col min="28" max="28" width="10.140625" customWidth="1"/>
    <col min="29" max="29" width="6.28515625" customWidth="1"/>
    <col min="30" max="30" width="19.7109375" style="554" customWidth="1"/>
    <col min="31" max="39" width="6.28515625" customWidth="1"/>
  </cols>
  <sheetData>
    <row r="2" spans="1:39" ht="28.5" x14ac:dyDescent="0.45">
      <c r="H2" s="66" t="s">
        <v>80</v>
      </c>
    </row>
    <row r="4" spans="1:39" ht="76.5" x14ac:dyDescent="0.4">
      <c r="A4" t="s">
        <v>27</v>
      </c>
      <c r="B4" s="62" t="s">
        <v>36</v>
      </c>
      <c r="C4" s="62" t="s">
        <v>52</v>
      </c>
      <c r="D4" s="62" t="s">
        <v>53</v>
      </c>
      <c r="E4" s="632" t="s">
        <v>37</v>
      </c>
      <c r="F4" s="632"/>
      <c r="G4" s="62" t="s">
        <v>54</v>
      </c>
      <c r="H4" s="62" t="s">
        <v>55</v>
      </c>
      <c r="I4" s="632" t="s">
        <v>56</v>
      </c>
      <c r="J4" s="632"/>
      <c r="K4" s="632"/>
      <c r="L4" s="632" t="s">
        <v>57</v>
      </c>
      <c r="M4" s="632"/>
      <c r="N4" s="632"/>
      <c r="O4" s="62" t="s">
        <v>58</v>
      </c>
      <c r="P4" s="62" t="s">
        <v>59</v>
      </c>
      <c r="Q4" s="62" t="s">
        <v>60</v>
      </c>
      <c r="R4" s="632" t="s">
        <v>61</v>
      </c>
      <c r="S4" s="632"/>
      <c r="T4" s="632"/>
      <c r="U4" s="632" t="s">
        <v>62</v>
      </c>
      <c r="V4" s="632"/>
      <c r="W4" s="632"/>
      <c r="X4" s="62" t="s">
        <v>63</v>
      </c>
      <c r="Y4" s="62" t="s">
        <v>64</v>
      </c>
      <c r="Z4" s="64" t="s">
        <v>65</v>
      </c>
      <c r="AA4" s="69"/>
      <c r="AB4" s="69"/>
      <c r="AC4" s="69" t="s">
        <v>34</v>
      </c>
      <c r="AD4" s="252" t="s">
        <v>294</v>
      </c>
      <c r="AE4" s="70"/>
      <c r="AF4" s="70"/>
      <c r="AG4" s="70"/>
      <c r="AH4" s="70"/>
      <c r="AI4" s="70"/>
      <c r="AJ4" s="70"/>
      <c r="AK4" s="70"/>
      <c r="AL4" s="70"/>
      <c r="AM4" s="70"/>
    </row>
    <row r="5" spans="1:39" ht="51" customHeight="1" x14ac:dyDescent="0.25">
      <c r="B5" s="62"/>
      <c r="C5" s="62"/>
      <c r="D5" s="62" t="s">
        <v>66</v>
      </c>
      <c r="E5" s="62" t="s">
        <v>67</v>
      </c>
      <c r="F5" s="65" t="s">
        <v>68</v>
      </c>
      <c r="G5" s="62"/>
      <c r="H5" s="62"/>
      <c r="I5" s="62" t="s">
        <v>69</v>
      </c>
      <c r="J5" s="62" t="s">
        <v>70</v>
      </c>
      <c r="K5" s="62" t="s">
        <v>71</v>
      </c>
      <c r="L5" s="62" t="s">
        <v>72</v>
      </c>
      <c r="M5" s="62" t="s">
        <v>73</v>
      </c>
      <c r="N5" s="62" t="s">
        <v>74</v>
      </c>
      <c r="O5" s="62"/>
      <c r="P5" s="62"/>
      <c r="Q5" s="62"/>
      <c r="R5" s="62" t="s">
        <v>75</v>
      </c>
      <c r="S5" s="62" t="s">
        <v>76</v>
      </c>
      <c r="T5" s="62" t="s">
        <v>77</v>
      </c>
      <c r="U5" s="62"/>
      <c r="V5" s="62" t="s">
        <v>78</v>
      </c>
      <c r="W5" s="62" t="s">
        <v>79</v>
      </c>
      <c r="X5" s="62"/>
      <c r="Y5" s="62"/>
      <c r="Z5" s="63"/>
      <c r="AA5" s="63"/>
      <c r="AB5" s="63"/>
      <c r="AC5" s="70"/>
      <c r="AD5" s="252"/>
      <c r="AE5" s="70"/>
      <c r="AF5" s="70"/>
      <c r="AG5" s="70"/>
      <c r="AH5" s="70"/>
      <c r="AI5" s="70"/>
      <c r="AJ5" s="70"/>
      <c r="AK5" s="70"/>
      <c r="AL5" s="70"/>
      <c r="AM5" s="70"/>
    </row>
    <row r="6" spans="1:39" x14ac:dyDescent="0.25">
      <c r="B6" s="62"/>
      <c r="C6" s="62">
        <v>10</v>
      </c>
      <c r="D6" s="62">
        <v>5</v>
      </c>
      <c r="E6" s="62">
        <v>5</v>
      </c>
      <c r="F6" s="62">
        <v>5</v>
      </c>
      <c r="G6" s="62">
        <v>5</v>
      </c>
      <c r="H6" s="62">
        <v>5</v>
      </c>
      <c r="I6" s="62">
        <v>5</v>
      </c>
      <c r="J6" s="62">
        <v>5</v>
      </c>
      <c r="K6" s="62">
        <v>5</v>
      </c>
      <c r="L6" s="62">
        <v>5</v>
      </c>
      <c r="M6" s="62">
        <v>5</v>
      </c>
      <c r="N6" s="62">
        <v>5</v>
      </c>
      <c r="O6" s="62">
        <v>5</v>
      </c>
      <c r="P6" s="62">
        <v>5</v>
      </c>
      <c r="Q6" s="62">
        <v>5</v>
      </c>
      <c r="R6" s="62">
        <v>5</v>
      </c>
      <c r="S6" s="62">
        <v>5</v>
      </c>
      <c r="T6" s="62">
        <v>5</v>
      </c>
      <c r="U6" s="62">
        <v>5</v>
      </c>
      <c r="V6" s="62">
        <v>5</v>
      </c>
      <c r="W6" s="62">
        <v>5</v>
      </c>
      <c r="X6" s="62">
        <v>5</v>
      </c>
      <c r="Y6" s="62">
        <v>5</v>
      </c>
      <c r="Z6" s="64">
        <v>115</v>
      </c>
      <c r="AA6" s="64">
        <v>115</v>
      </c>
      <c r="AB6" s="64"/>
      <c r="AC6" s="70"/>
      <c r="AD6" s="252"/>
      <c r="AE6" s="70"/>
      <c r="AF6" s="70"/>
      <c r="AG6" s="70"/>
      <c r="AH6" s="70"/>
      <c r="AI6" s="70"/>
      <c r="AJ6" s="70"/>
      <c r="AK6" s="70"/>
      <c r="AL6" s="70"/>
      <c r="AM6" s="70"/>
    </row>
    <row r="7" spans="1:39" x14ac:dyDescent="0.25">
      <c r="B7" s="67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252"/>
      <c r="AE7" s="70"/>
      <c r="AF7" s="70"/>
      <c r="AG7" s="70"/>
      <c r="AH7" s="70"/>
      <c r="AI7" s="70"/>
      <c r="AJ7" s="70"/>
      <c r="AK7" s="70"/>
      <c r="AL7" s="70"/>
      <c r="AM7" s="70"/>
    </row>
    <row r="8" spans="1:39" x14ac:dyDescent="0.25">
      <c r="B8" s="68" t="s">
        <v>81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252"/>
      <c r="AE8" s="70"/>
      <c r="AF8" s="70"/>
      <c r="AG8" s="70"/>
      <c r="AH8" s="70"/>
      <c r="AI8" s="70"/>
      <c r="AJ8" s="70"/>
      <c r="AK8" s="70"/>
      <c r="AL8" s="70"/>
      <c r="AM8" s="70"/>
    </row>
    <row r="9" spans="1:39" s="46" customFormat="1" x14ac:dyDescent="0.25">
      <c r="A9" s="46" t="s">
        <v>84</v>
      </c>
      <c r="B9" s="73" t="s">
        <v>299</v>
      </c>
      <c r="C9" s="74">
        <v>8</v>
      </c>
      <c r="D9" s="74">
        <v>3</v>
      </c>
      <c r="E9" s="74">
        <v>3</v>
      </c>
      <c r="F9" s="74">
        <v>4</v>
      </c>
      <c r="G9" s="74">
        <v>4</v>
      </c>
      <c r="H9" s="74">
        <v>4</v>
      </c>
      <c r="I9" s="74">
        <v>3</v>
      </c>
      <c r="J9" s="74">
        <v>4</v>
      </c>
      <c r="K9" s="74">
        <v>2</v>
      </c>
      <c r="L9" s="74">
        <v>5</v>
      </c>
      <c r="M9" s="74">
        <v>5</v>
      </c>
      <c r="N9" s="74">
        <v>5</v>
      </c>
      <c r="O9" s="74">
        <v>5</v>
      </c>
      <c r="P9" s="74">
        <v>5</v>
      </c>
      <c r="Q9" s="74">
        <v>5</v>
      </c>
      <c r="R9" s="74">
        <v>4</v>
      </c>
      <c r="S9" s="74">
        <v>4</v>
      </c>
      <c r="T9" s="74">
        <v>3</v>
      </c>
      <c r="U9" s="74">
        <v>3</v>
      </c>
      <c r="V9" s="74">
        <v>5</v>
      </c>
      <c r="W9" s="74">
        <v>3</v>
      </c>
      <c r="X9" s="74">
        <v>4</v>
      </c>
      <c r="Y9" s="74">
        <v>1</v>
      </c>
      <c r="Z9" s="74"/>
      <c r="AA9" s="74">
        <v>91</v>
      </c>
      <c r="AB9" s="623">
        <v>96.6</v>
      </c>
      <c r="AC9" s="74"/>
      <c r="AD9" s="555">
        <v>1</v>
      </c>
      <c r="AE9" s="74"/>
      <c r="AF9" s="74"/>
      <c r="AG9" s="74"/>
      <c r="AH9" s="74"/>
      <c r="AI9" s="74"/>
      <c r="AJ9" s="74"/>
      <c r="AK9" s="74"/>
      <c r="AL9" s="74"/>
      <c r="AM9" s="74"/>
    </row>
    <row r="10" spans="1:39" s="46" customFormat="1" x14ac:dyDescent="0.25">
      <c r="A10" s="46" t="s">
        <v>85</v>
      </c>
      <c r="B10" s="73"/>
      <c r="C10" s="74">
        <v>9</v>
      </c>
      <c r="D10" s="74">
        <v>4</v>
      </c>
      <c r="E10" s="74">
        <v>5</v>
      </c>
      <c r="F10" s="74">
        <v>5</v>
      </c>
      <c r="G10" s="74">
        <v>4</v>
      </c>
      <c r="H10" s="74">
        <v>4</v>
      </c>
      <c r="I10" s="74">
        <v>4</v>
      </c>
      <c r="J10" s="74">
        <v>4</v>
      </c>
      <c r="K10" s="74">
        <v>4</v>
      </c>
      <c r="L10" s="74">
        <v>4</v>
      </c>
      <c r="M10" s="74">
        <v>5</v>
      </c>
      <c r="N10" s="74">
        <v>5</v>
      </c>
      <c r="O10" s="74">
        <v>5</v>
      </c>
      <c r="P10" s="74">
        <v>5</v>
      </c>
      <c r="Q10" s="74">
        <v>5</v>
      </c>
      <c r="R10" s="74">
        <v>5</v>
      </c>
      <c r="S10" s="74">
        <v>5</v>
      </c>
      <c r="T10" s="74">
        <v>5</v>
      </c>
      <c r="U10" s="74">
        <v>5</v>
      </c>
      <c r="V10" s="74">
        <v>5</v>
      </c>
      <c r="W10" s="74">
        <v>5</v>
      </c>
      <c r="X10" s="74">
        <v>5</v>
      </c>
      <c r="Y10" s="74"/>
      <c r="Z10" s="74"/>
      <c r="AA10" s="74">
        <f>SUM(C10:Z10)</f>
        <v>107</v>
      </c>
      <c r="AB10" s="624"/>
      <c r="AC10" s="74"/>
      <c r="AD10" s="555"/>
      <c r="AE10" s="74"/>
      <c r="AF10" s="74"/>
      <c r="AG10" s="74"/>
      <c r="AH10" s="74">
        <f>(AA9+AA10+AA11+AA12+AA13)/5</f>
        <v>96.6</v>
      </c>
      <c r="AI10" s="74"/>
      <c r="AJ10" s="74"/>
      <c r="AK10" s="74"/>
      <c r="AL10" s="74"/>
      <c r="AM10" s="74"/>
    </row>
    <row r="11" spans="1:39" s="46" customFormat="1" x14ac:dyDescent="0.25">
      <c r="A11" s="46" t="s">
        <v>41</v>
      </c>
      <c r="B11" s="73"/>
      <c r="C11" s="74">
        <v>9</v>
      </c>
      <c r="D11" s="74">
        <v>5</v>
      </c>
      <c r="E11" s="74">
        <v>4</v>
      </c>
      <c r="F11" s="74">
        <v>4</v>
      </c>
      <c r="G11" s="74">
        <v>4</v>
      </c>
      <c r="H11" s="74">
        <v>4</v>
      </c>
      <c r="I11" s="74">
        <v>4</v>
      </c>
      <c r="J11" s="74">
        <v>3</v>
      </c>
      <c r="K11" s="74">
        <v>4</v>
      </c>
      <c r="L11" s="74">
        <v>4</v>
      </c>
      <c r="M11" s="74">
        <v>4</v>
      </c>
      <c r="N11" s="74">
        <v>4</v>
      </c>
      <c r="O11" s="74">
        <v>3</v>
      </c>
      <c r="P11" s="74">
        <v>4</v>
      </c>
      <c r="Q11" s="74">
        <v>5</v>
      </c>
      <c r="R11" s="74">
        <v>5</v>
      </c>
      <c r="S11" s="74">
        <v>4</v>
      </c>
      <c r="T11" s="74">
        <v>5</v>
      </c>
      <c r="U11" s="74">
        <v>4</v>
      </c>
      <c r="V11" s="74">
        <v>4</v>
      </c>
      <c r="W11" s="74">
        <v>5</v>
      </c>
      <c r="X11" s="74">
        <v>5</v>
      </c>
      <c r="Y11" s="74"/>
      <c r="Z11" s="74"/>
      <c r="AA11" s="74">
        <f>SUM(C11:Z11)</f>
        <v>97</v>
      </c>
      <c r="AB11" s="624"/>
      <c r="AC11" s="74">
        <v>84</v>
      </c>
      <c r="AD11" s="555"/>
      <c r="AE11" s="74"/>
      <c r="AF11" s="74"/>
      <c r="AG11" s="74"/>
      <c r="AH11" s="74"/>
      <c r="AI11" s="74"/>
      <c r="AJ11" s="74"/>
      <c r="AK11" s="74"/>
      <c r="AL11" s="74"/>
      <c r="AM11" s="74"/>
    </row>
    <row r="12" spans="1:39" s="46" customFormat="1" x14ac:dyDescent="0.25">
      <c r="A12" s="46" t="s">
        <v>86</v>
      </c>
      <c r="B12" s="73"/>
      <c r="C12" s="74">
        <v>8</v>
      </c>
      <c r="D12" s="74">
        <v>4</v>
      </c>
      <c r="E12" s="74">
        <v>4</v>
      </c>
      <c r="F12" s="74">
        <v>4</v>
      </c>
      <c r="G12" s="74">
        <v>3</v>
      </c>
      <c r="H12" s="74">
        <v>3</v>
      </c>
      <c r="I12" s="74">
        <v>2</v>
      </c>
      <c r="J12" s="74">
        <v>3</v>
      </c>
      <c r="K12" s="74">
        <v>3</v>
      </c>
      <c r="L12" s="74">
        <v>3</v>
      </c>
      <c r="M12" s="74">
        <v>3</v>
      </c>
      <c r="N12" s="74">
        <v>4</v>
      </c>
      <c r="O12" s="74">
        <v>3</v>
      </c>
      <c r="P12" s="74">
        <v>3</v>
      </c>
      <c r="Q12" s="74">
        <v>3</v>
      </c>
      <c r="R12" s="74">
        <v>3</v>
      </c>
      <c r="S12" s="74">
        <v>3</v>
      </c>
      <c r="T12" s="74">
        <v>3</v>
      </c>
      <c r="U12" s="74">
        <v>3</v>
      </c>
      <c r="V12" s="74">
        <v>3</v>
      </c>
      <c r="W12" s="74">
        <v>4</v>
      </c>
      <c r="X12" s="74">
        <v>4</v>
      </c>
      <c r="Y12" s="74"/>
      <c r="Z12" s="74"/>
      <c r="AA12" s="74">
        <f>SUM(C12:Z12)</f>
        <v>76</v>
      </c>
      <c r="AB12" s="624"/>
      <c r="AC12" s="74"/>
      <c r="AD12" s="555"/>
      <c r="AE12" s="74"/>
      <c r="AF12" s="74"/>
      <c r="AG12" s="74"/>
      <c r="AH12" s="74"/>
      <c r="AI12" s="74"/>
      <c r="AJ12" s="74"/>
      <c r="AK12" s="74"/>
      <c r="AL12" s="74"/>
      <c r="AM12" s="74"/>
    </row>
    <row r="13" spans="1:39" s="46" customFormat="1" x14ac:dyDescent="0.25">
      <c r="A13" s="46" t="s">
        <v>87</v>
      </c>
      <c r="B13" s="73"/>
      <c r="C13" s="74">
        <v>10</v>
      </c>
      <c r="D13" s="74">
        <v>5</v>
      </c>
      <c r="E13" s="74">
        <v>5</v>
      </c>
      <c r="F13" s="74">
        <v>5</v>
      </c>
      <c r="G13" s="74">
        <v>5</v>
      </c>
      <c r="H13" s="74">
        <v>5</v>
      </c>
      <c r="I13" s="74">
        <v>4</v>
      </c>
      <c r="J13" s="74">
        <v>4</v>
      </c>
      <c r="K13" s="74">
        <v>4</v>
      </c>
      <c r="L13" s="74">
        <v>5</v>
      </c>
      <c r="M13" s="74">
        <v>5</v>
      </c>
      <c r="N13" s="74">
        <v>5</v>
      </c>
      <c r="O13" s="74">
        <v>5</v>
      </c>
      <c r="P13" s="74">
        <v>5</v>
      </c>
      <c r="Q13" s="74">
        <v>5</v>
      </c>
      <c r="R13" s="74">
        <v>5</v>
      </c>
      <c r="S13" s="74">
        <v>5</v>
      </c>
      <c r="T13" s="74">
        <v>5</v>
      </c>
      <c r="U13" s="74">
        <v>5</v>
      </c>
      <c r="V13" s="74">
        <v>5</v>
      </c>
      <c r="W13" s="74">
        <v>5</v>
      </c>
      <c r="X13" s="74">
        <v>5</v>
      </c>
      <c r="Y13" s="74"/>
      <c r="Z13" s="74"/>
      <c r="AA13" s="74">
        <f>SUM(C13:Z13)</f>
        <v>112</v>
      </c>
      <c r="AB13" s="625"/>
      <c r="AC13" s="74"/>
      <c r="AD13" s="555"/>
      <c r="AE13" s="74"/>
      <c r="AF13" s="74"/>
      <c r="AG13" s="74"/>
      <c r="AH13" s="74"/>
      <c r="AI13" s="74"/>
      <c r="AJ13" s="74"/>
      <c r="AK13" s="74"/>
      <c r="AL13" s="74"/>
      <c r="AM13" s="74"/>
    </row>
    <row r="14" spans="1:39" x14ac:dyDescent="0.25">
      <c r="B14" s="68" t="s">
        <v>82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252"/>
      <c r="AE14" s="70"/>
      <c r="AF14" s="70"/>
      <c r="AG14" s="70"/>
      <c r="AH14" s="70"/>
      <c r="AI14" s="70"/>
      <c r="AJ14" s="70"/>
      <c r="AK14" s="70"/>
      <c r="AL14" s="70"/>
      <c r="AM14" s="70"/>
    </row>
    <row r="15" spans="1:39" s="47" customFormat="1" x14ac:dyDescent="0.25">
      <c r="A15" s="47" t="s">
        <v>84</v>
      </c>
      <c r="B15" s="75" t="s">
        <v>300</v>
      </c>
      <c r="C15" s="76">
        <v>10</v>
      </c>
      <c r="D15" s="76">
        <v>3</v>
      </c>
      <c r="E15" s="76">
        <v>5</v>
      </c>
      <c r="F15" s="76">
        <v>5</v>
      </c>
      <c r="G15" s="76">
        <v>5</v>
      </c>
      <c r="H15" s="76">
        <v>5</v>
      </c>
      <c r="I15" s="76">
        <v>4</v>
      </c>
      <c r="J15" s="76">
        <v>4</v>
      </c>
      <c r="K15" s="76">
        <v>5</v>
      </c>
      <c r="L15" s="76">
        <v>4</v>
      </c>
      <c r="M15" s="76">
        <v>5</v>
      </c>
      <c r="N15" s="76">
        <v>3</v>
      </c>
      <c r="O15" s="76">
        <v>5</v>
      </c>
      <c r="P15" s="76">
        <v>5</v>
      </c>
      <c r="Q15" s="76">
        <v>5</v>
      </c>
      <c r="R15" s="76">
        <v>5</v>
      </c>
      <c r="S15" s="76">
        <v>5</v>
      </c>
      <c r="T15" s="76">
        <v>5</v>
      </c>
      <c r="U15" s="76">
        <v>4</v>
      </c>
      <c r="V15" s="76">
        <v>5</v>
      </c>
      <c r="W15" s="76">
        <v>5</v>
      </c>
      <c r="X15" s="76">
        <v>4</v>
      </c>
      <c r="Y15" s="76"/>
      <c r="Z15" s="76"/>
      <c r="AA15" s="76">
        <f>SUM(C15:Z15)</f>
        <v>106</v>
      </c>
      <c r="AB15" s="626">
        <v>102.4</v>
      </c>
      <c r="AC15" s="76"/>
      <c r="AD15" s="556">
        <v>1</v>
      </c>
      <c r="AE15" s="76"/>
      <c r="AF15" s="76"/>
      <c r="AG15" s="76"/>
      <c r="AH15" s="76"/>
      <c r="AI15" s="76"/>
      <c r="AJ15" s="76"/>
      <c r="AK15" s="76"/>
      <c r="AL15" s="76"/>
      <c r="AM15" s="76"/>
    </row>
    <row r="16" spans="1:39" s="47" customFormat="1" x14ac:dyDescent="0.25">
      <c r="A16" s="47" t="s">
        <v>85</v>
      </c>
      <c r="B16" s="75"/>
      <c r="C16" s="76">
        <v>10</v>
      </c>
      <c r="D16" s="76">
        <v>5</v>
      </c>
      <c r="E16" s="76">
        <v>5</v>
      </c>
      <c r="F16" s="76">
        <v>5</v>
      </c>
      <c r="G16" s="76">
        <v>5</v>
      </c>
      <c r="H16" s="76">
        <v>5</v>
      </c>
      <c r="I16" s="76">
        <v>5</v>
      </c>
      <c r="J16" s="76">
        <v>5</v>
      </c>
      <c r="K16" s="76">
        <v>5</v>
      </c>
      <c r="L16" s="76">
        <v>5</v>
      </c>
      <c r="M16" s="76">
        <v>5</v>
      </c>
      <c r="N16" s="76">
        <v>5</v>
      </c>
      <c r="O16" s="76">
        <v>5</v>
      </c>
      <c r="P16" s="76">
        <v>5</v>
      </c>
      <c r="Q16" s="76">
        <v>5</v>
      </c>
      <c r="R16" s="76">
        <v>5</v>
      </c>
      <c r="S16" s="76">
        <v>5</v>
      </c>
      <c r="T16" s="76">
        <v>5</v>
      </c>
      <c r="U16" s="76">
        <v>5</v>
      </c>
      <c r="V16" s="76">
        <v>5</v>
      </c>
      <c r="W16" s="76">
        <v>5</v>
      </c>
      <c r="X16" s="76">
        <v>5</v>
      </c>
      <c r="Y16" s="76"/>
      <c r="Z16" s="76"/>
      <c r="AA16" s="76">
        <f>SUM(C16:Z16)</f>
        <v>115</v>
      </c>
      <c r="AB16" s="627"/>
      <c r="AC16" s="76"/>
      <c r="AD16" s="556"/>
      <c r="AE16" s="76"/>
      <c r="AF16" s="76"/>
      <c r="AG16" s="76"/>
      <c r="AH16" s="76"/>
      <c r="AI16" s="76"/>
      <c r="AJ16" s="76"/>
      <c r="AK16" s="76"/>
      <c r="AL16" s="76"/>
      <c r="AM16" s="76"/>
    </row>
    <row r="17" spans="1:39" s="47" customFormat="1" x14ac:dyDescent="0.25">
      <c r="A17" s="47" t="s">
        <v>41</v>
      </c>
      <c r="B17" s="75"/>
      <c r="C17" s="76">
        <v>9</v>
      </c>
      <c r="D17" s="76">
        <v>5</v>
      </c>
      <c r="E17" s="76">
        <v>4</v>
      </c>
      <c r="F17" s="76">
        <v>4</v>
      </c>
      <c r="G17" s="76">
        <v>4</v>
      </c>
      <c r="H17" s="76">
        <v>4</v>
      </c>
      <c r="I17" s="76">
        <v>3</v>
      </c>
      <c r="J17" s="76">
        <v>3</v>
      </c>
      <c r="K17" s="76">
        <v>4</v>
      </c>
      <c r="L17" s="76">
        <v>4</v>
      </c>
      <c r="M17" s="76">
        <v>3</v>
      </c>
      <c r="N17" s="76">
        <v>3</v>
      </c>
      <c r="O17" s="76">
        <v>2</v>
      </c>
      <c r="P17" s="76">
        <v>5</v>
      </c>
      <c r="Q17" s="76">
        <v>5</v>
      </c>
      <c r="R17" s="76">
        <v>5</v>
      </c>
      <c r="S17" s="76">
        <v>5</v>
      </c>
      <c r="T17" s="76">
        <v>5</v>
      </c>
      <c r="U17" s="76">
        <v>3</v>
      </c>
      <c r="V17" s="76">
        <v>4</v>
      </c>
      <c r="W17" s="76">
        <v>5</v>
      </c>
      <c r="X17" s="76">
        <v>5</v>
      </c>
      <c r="Y17" s="76"/>
      <c r="Z17" s="76"/>
      <c r="AA17" s="76">
        <f>SUM(C17:Z17)</f>
        <v>94</v>
      </c>
      <c r="AB17" s="627"/>
      <c r="AC17" s="76">
        <v>89</v>
      </c>
      <c r="AD17" s="556"/>
      <c r="AE17" s="76"/>
      <c r="AF17" s="76"/>
      <c r="AG17" s="76"/>
      <c r="AH17" s="76">
        <f>(AA15+AA16+AA17+AA18+AA19)/5</f>
        <v>102.4</v>
      </c>
      <c r="AI17" s="76"/>
      <c r="AJ17" s="76"/>
      <c r="AK17" s="76"/>
      <c r="AL17" s="76"/>
      <c r="AM17" s="76"/>
    </row>
    <row r="18" spans="1:39" s="47" customFormat="1" x14ac:dyDescent="0.25">
      <c r="A18" s="47" t="s">
        <v>86</v>
      </c>
      <c r="B18" s="75"/>
      <c r="C18" s="76">
        <v>10</v>
      </c>
      <c r="D18" s="76">
        <v>5</v>
      </c>
      <c r="E18" s="76">
        <v>4</v>
      </c>
      <c r="F18" s="76">
        <v>5</v>
      </c>
      <c r="G18" s="76">
        <v>3</v>
      </c>
      <c r="H18" s="76">
        <v>3</v>
      </c>
      <c r="I18" s="76">
        <v>3</v>
      </c>
      <c r="J18" s="76">
        <v>3</v>
      </c>
      <c r="K18" s="76">
        <v>3</v>
      </c>
      <c r="L18" s="76">
        <v>3</v>
      </c>
      <c r="M18" s="76">
        <v>3</v>
      </c>
      <c r="N18" s="76">
        <v>4</v>
      </c>
      <c r="O18" s="76">
        <v>2</v>
      </c>
      <c r="P18" s="76">
        <v>3</v>
      </c>
      <c r="Q18" s="76">
        <v>3</v>
      </c>
      <c r="R18" s="76">
        <v>3</v>
      </c>
      <c r="S18" s="76">
        <v>4</v>
      </c>
      <c r="T18" s="76">
        <v>4</v>
      </c>
      <c r="U18" s="76">
        <v>4</v>
      </c>
      <c r="V18" s="76">
        <v>4</v>
      </c>
      <c r="W18" s="76">
        <v>4</v>
      </c>
      <c r="X18" s="76">
        <v>4</v>
      </c>
      <c r="Y18" s="76"/>
      <c r="Z18" s="76"/>
      <c r="AA18" s="76">
        <f>SUM(C18:Z18)</f>
        <v>84</v>
      </c>
      <c r="AB18" s="627"/>
      <c r="AC18" s="76"/>
      <c r="AD18" s="556"/>
      <c r="AE18" s="76"/>
      <c r="AF18" s="76"/>
      <c r="AG18" s="76"/>
      <c r="AH18" s="76"/>
      <c r="AI18" s="76"/>
      <c r="AJ18" s="76"/>
      <c r="AK18" s="76"/>
      <c r="AL18" s="76"/>
      <c r="AM18" s="76"/>
    </row>
    <row r="19" spans="1:39" s="47" customFormat="1" x14ac:dyDescent="0.25">
      <c r="A19" s="47" t="s">
        <v>87</v>
      </c>
      <c r="B19" s="75"/>
      <c r="C19" s="76">
        <v>10</v>
      </c>
      <c r="D19" s="76">
        <v>5</v>
      </c>
      <c r="E19" s="76">
        <v>5</v>
      </c>
      <c r="F19" s="76">
        <v>5</v>
      </c>
      <c r="G19" s="76">
        <v>5</v>
      </c>
      <c r="H19" s="76">
        <v>5</v>
      </c>
      <c r="I19" s="76">
        <v>4</v>
      </c>
      <c r="J19" s="76">
        <v>4</v>
      </c>
      <c r="K19" s="76">
        <v>5</v>
      </c>
      <c r="L19" s="76">
        <v>5</v>
      </c>
      <c r="M19" s="76">
        <v>5</v>
      </c>
      <c r="N19" s="76">
        <v>5</v>
      </c>
      <c r="O19" s="76">
        <v>5</v>
      </c>
      <c r="P19" s="76">
        <v>5</v>
      </c>
      <c r="Q19" s="76">
        <v>5</v>
      </c>
      <c r="R19" s="76">
        <v>5</v>
      </c>
      <c r="S19" s="76">
        <v>5</v>
      </c>
      <c r="T19" s="76">
        <v>5</v>
      </c>
      <c r="U19" s="76">
        <v>5</v>
      </c>
      <c r="V19" s="76">
        <v>5</v>
      </c>
      <c r="W19" s="76">
        <v>5</v>
      </c>
      <c r="X19" s="76">
        <v>5</v>
      </c>
      <c r="Y19" s="76"/>
      <c r="Z19" s="76"/>
      <c r="AA19" s="76">
        <f>SUM(C19:Z19)</f>
        <v>113</v>
      </c>
      <c r="AB19" s="628"/>
      <c r="AC19" s="76"/>
      <c r="AD19" s="556"/>
      <c r="AE19" s="76"/>
      <c r="AF19" s="76"/>
      <c r="AG19" s="76"/>
      <c r="AH19" s="76"/>
      <c r="AI19" s="76"/>
      <c r="AJ19" s="76"/>
      <c r="AK19" s="76"/>
      <c r="AL19" s="76"/>
      <c r="AM19" s="76"/>
    </row>
    <row r="20" spans="1:39" x14ac:dyDescent="0.25">
      <c r="B20" s="68" t="s">
        <v>83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252"/>
      <c r="AE20" s="70"/>
      <c r="AF20" s="70"/>
      <c r="AG20" s="70"/>
      <c r="AH20" s="70"/>
      <c r="AI20" s="70"/>
      <c r="AJ20" s="70"/>
      <c r="AK20" s="70"/>
      <c r="AL20" s="70"/>
      <c r="AM20" s="70"/>
    </row>
    <row r="21" spans="1:39" x14ac:dyDescent="0.25">
      <c r="B21" s="71" t="s">
        <v>301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557"/>
      <c r="AE21" s="72"/>
      <c r="AF21" s="72"/>
      <c r="AG21" s="72"/>
      <c r="AH21" s="72"/>
      <c r="AI21" s="72"/>
      <c r="AJ21" s="72"/>
      <c r="AK21" s="72"/>
      <c r="AL21" s="72"/>
      <c r="AM21" s="70"/>
    </row>
    <row r="22" spans="1:39" s="78" customFormat="1" x14ac:dyDescent="0.25">
      <c r="A22" s="77" t="s">
        <v>84</v>
      </c>
      <c r="B22" s="77"/>
      <c r="C22" s="77">
        <v>9</v>
      </c>
      <c r="D22" s="77">
        <v>34</v>
      </c>
      <c r="E22" s="77">
        <v>5</v>
      </c>
      <c r="F22" s="77">
        <v>5</v>
      </c>
      <c r="G22" s="77">
        <v>5</v>
      </c>
      <c r="H22" s="77">
        <v>5</v>
      </c>
      <c r="I22" s="77">
        <v>2</v>
      </c>
      <c r="J22" s="77">
        <v>3</v>
      </c>
      <c r="K22" s="77">
        <v>4</v>
      </c>
      <c r="L22" s="77">
        <v>2</v>
      </c>
      <c r="M22" s="77">
        <v>3</v>
      </c>
      <c r="N22" s="77">
        <v>4</v>
      </c>
      <c r="O22" s="77">
        <v>1</v>
      </c>
      <c r="P22" s="77">
        <v>5</v>
      </c>
      <c r="Q22" s="77">
        <v>5</v>
      </c>
      <c r="R22" s="77">
        <v>5</v>
      </c>
      <c r="S22" s="77">
        <v>4</v>
      </c>
      <c r="T22" s="77">
        <v>5</v>
      </c>
      <c r="U22" s="77">
        <v>3</v>
      </c>
      <c r="V22" s="77">
        <v>5</v>
      </c>
      <c r="W22" s="77">
        <v>5</v>
      </c>
      <c r="X22" s="77">
        <v>5</v>
      </c>
      <c r="Y22" s="77"/>
      <c r="Z22" s="77"/>
      <c r="AA22" s="77">
        <f>SUM(C22:Z22)</f>
        <v>124</v>
      </c>
      <c r="AB22" s="629">
        <v>107</v>
      </c>
      <c r="AC22" s="77"/>
      <c r="AD22" s="558">
        <v>1</v>
      </c>
      <c r="AE22" s="77"/>
      <c r="AF22" s="77"/>
      <c r="AG22" s="77"/>
      <c r="AH22" s="77"/>
      <c r="AI22" s="77"/>
      <c r="AJ22" s="77"/>
      <c r="AK22" s="77"/>
      <c r="AL22" s="77"/>
    </row>
    <row r="23" spans="1:39" s="78" customFormat="1" x14ac:dyDescent="0.25">
      <c r="A23" s="77" t="s">
        <v>85</v>
      </c>
      <c r="B23" s="77"/>
      <c r="C23" s="77">
        <v>10</v>
      </c>
      <c r="D23" s="77">
        <v>4</v>
      </c>
      <c r="E23" s="77">
        <v>5</v>
      </c>
      <c r="F23" s="77">
        <v>5</v>
      </c>
      <c r="G23" s="77">
        <v>5</v>
      </c>
      <c r="H23" s="77">
        <v>5</v>
      </c>
      <c r="I23" s="77">
        <v>5</v>
      </c>
      <c r="J23" s="77">
        <v>5</v>
      </c>
      <c r="K23" s="77">
        <v>5</v>
      </c>
      <c r="L23" s="77">
        <v>5</v>
      </c>
      <c r="M23" s="77">
        <v>5</v>
      </c>
      <c r="N23" s="77">
        <v>5</v>
      </c>
      <c r="O23" s="77">
        <v>5</v>
      </c>
      <c r="P23" s="77">
        <v>5</v>
      </c>
      <c r="Q23" s="77">
        <v>5</v>
      </c>
      <c r="R23" s="77">
        <v>5</v>
      </c>
      <c r="S23" s="77">
        <v>5</v>
      </c>
      <c r="T23" s="77">
        <v>5</v>
      </c>
      <c r="U23" s="77">
        <v>4</v>
      </c>
      <c r="V23" s="77">
        <v>5</v>
      </c>
      <c r="W23" s="77">
        <v>5</v>
      </c>
      <c r="X23" s="77">
        <v>5</v>
      </c>
      <c r="Y23" s="77"/>
      <c r="Z23" s="77"/>
      <c r="AA23" s="77">
        <f>SUM(C23:Z23)</f>
        <v>113</v>
      </c>
      <c r="AB23" s="630"/>
      <c r="AC23" s="77"/>
      <c r="AD23" s="558"/>
      <c r="AE23" s="77"/>
      <c r="AF23" s="77"/>
      <c r="AG23" s="77"/>
      <c r="AH23" s="77"/>
      <c r="AI23" s="77"/>
      <c r="AJ23" s="77"/>
      <c r="AK23" s="77"/>
      <c r="AL23" s="77"/>
    </row>
    <row r="24" spans="1:39" s="78" customFormat="1" x14ac:dyDescent="0.25">
      <c r="A24" s="77" t="s">
        <v>41</v>
      </c>
      <c r="B24" s="77"/>
      <c r="C24" s="77">
        <v>10</v>
      </c>
      <c r="D24" s="77">
        <v>5</v>
      </c>
      <c r="E24" s="77">
        <v>5</v>
      </c>
      <c r="F24" s="77">
        <v>5</v>
      </c>
      <c r="G24" s="77">
        <v>5</v>
      </c>
      <c r="H24" s="77">
        <v>5</v>
      </c>
      <c r="I24" s="77">
        <v>3</v>
      </c>
      <c r="J24" s="77">
        <v>3</v>
      </c>
      <c r="K24" s="77">
        <v>4</v>
      </c>
      <c r="L24" s="77">
        <v>5</v>
      </c>
      <c r="M24" s="77">
        <v>4</v>
      </c>
      <c r="N24" s="77">
        <v>5</v>
      </c>
      <c r="O24" s="77">
        <v>2</v>
      </c>
      <c r="P24" s="77">
        <v>5</v>
      </c>
      <c r="Q24" s="77">
        <v>5</v>
      </c>
      <c r="R24" s="77">
        <v>5</v>
      </c>
      <c r="S24" s="77">
        <v>5</v>
      </c>
      <c r="T24" s="77">
        <v>5</v>
      </c>
      <c r="U24" s="77">
        <v>4</v>
      </c>
      <c r="V24" s="77">
        <v>4</v>
      </c>
      <c r="W24" s="77">
        <v>5</v>
      </c>
      <c r="X24" s="77">
        <v>5</v>
      </c>
      <c r="Y24" s="77"/>
      <c r="Z24" s="77"/>
      <c r="AA24" s="77">
        <f>SUM(C24:Z24)</f>
        <v>104</v>
      </c>
      <c r="AB24" s="630"/>
      <c r="AC24" s="77"/>
      <c r="AD24" s="558"/>
      <c r="AE24" s="77"/>
      <c r="AF24" s="77"/>
      <c r="AG24" s="77"/>
      <c r="AH24" s="77">
        <f>(AA22+AA23+AA24+AA26+AA25)/5</f>
        <v>107</v>
      </c>
      <c r="AI24" s="77"/>
      <c r="AJ24" s="77"/>
      <c r="AK24" s="77"/>
      <c r="AL24" s="77"/>
    </row>
    <row r="25" spans="1:39" s="78" customFormat="1" x14ac:dyDescent="0.25">
      <c r="A25" s="77" t="s">
        <v>86</v>
      </c>
      <c r="B25" s="77"/>
      <c r="C25" s="77">
        <v>9</v>
      </c>
      <c r="D25" s="77">
        <v>4</v>
      </c>
      <c r="E25" s="77">
        <v>4</v>
      </c>
      <c r="F25" s="77">
        <v>4</v>
      </c>
      <c r="G25" s="77">
        <v>3</v>
      </c>
      <c r="H25" s="77">
        <v>3</v>
      </c>
      <c r="I25" s="77">
        <v>3</v>
      </c>
      <c r="J25" s="77">
        <v>3</v>
      </c>
      <c r="K25" s="77">
        <v>3</v>
      </c>
      <c r="L25" s="77">
        <v>3</v>
      </c>
      <c r="M25" s="77">
        <v>3</v>
      </c>
      <c r="N25" s="77">
        <v>4</v>
      </c>
      <c r="O25" s="77">
        <v>2</v>
      </c>
      <c r="P25" s="77">
        <v>3</v>
      </c>
      <c r="Q25" s="77">
        <v>3</v>
      </c>
      <c r="R25" s="77">
        <v>3</v>
      </c>
      <c r="S25" s="77">
        <v>4</v>
      </c>
      <c r="T25" s="77">
        <v>4</v>
      </c>
      <c r="U25" s="77">
        <v>4</v>
      </c>
      <c r="V25" s="77">
        <v>4</v>
      </c>
      <c r="W25" s="77">
        <v>4</v>
      </c>
      <c r="X25" s="77">
        <v>4</v>
      </c>
      <c r="Y25" s="77"/>
      <c r="Z25" s="77"/>
      <c r="AA25" s="77">
        <f>SUM(C25:Z25)</f>
        <v>81</v>
      </c>
      <c r="AB25" s="630"/>
      <c r="AC25" s="77">
        <v>93</v>
      </c>
      <c r="AD25" s="558"/>
      <c r="AE25" s="77"/>
      <c r="AF25" s="77"/>
      <c r="AG25" s="77"/>
      <c r="AH25" s="77"/>
      <c r="AI25" s="77"/>
      <c r="AJ25" s="77"/>
      <c r="AK25" s="77"/>
      <c r="AL25" s="77"/>
    </row>
    <row r="26" spans="1:39" s="78" customFormat="1" x14ac:dyDescent="0.25">
      <c r="A26" s="77" t="s">
        <v>87</v>
      </c>
      <c r="B26" s="77"/>
      <c r="C26" s="77">
        <v>10</v>
      </c>
      <c r="D26" s="77">
        <v>5</v>
      </c>
      <c r="E26" s="77">
        <v>5</v>
      </c>
      <c r="F26" s="77">
        <v>5</v>
      </c>
      <c r="G26" s="77">
        <v>5</v>
      </c>
      <c r="H26" s="77">
        <v>5</v>
      </c>
      <c r="I26" s="77">
        <v>4</v>
      </c>
      <c r="J26" s="77">
        <v>4</v>
      </c>
      <c r="K26" s="77">
        <v>5</v>
      </c>
      <c r="L26" s="77">
        <v>5</v>
      </c>
      <c r="M26" s="77">
        <v>5</v>
      </c>
      <c r="N26" s="77">
        <v>5</v>
      </c>
      <c r="O26" s="77">
        <v>5</v>
      </c>
      <c r="P26" s="77">
        <v>5</v>
      </c>
      <c r="Q26" s="77">
        <v>5</v>
      </c>
      <c r="R26" s="77">
        <v>5</v>
      </c>
      <c r="S26" s="77">
        <v>5</v>
      </c>
      <c r="T26" s="77">
        <v>5</v>
      </c>
      <c r="U26" s="77">
        <v>5</v>
      </c>
      <c r="V26" s="77">
        <v>5</v>
      </c>
      <c r="W26" s="77">
        <v>5</v>
      </c>
      <c r="X26" s="77">
        <v>5</v>
      </c>
      <c r="Y26" s="77"/>
      <c r="Z26" s="77"/>
      <c r="AA26" s="77">
        <f>SUM(C26:Z26)</f>
        <v>113</v>
      </c>
      <c r="AB26" s="631"/>
      <c r="AC26" s="77"/>
      <c r="AD26" s="558"/>
      <c r="AE26" s="77"/>
      <c r="AF26" s="77"/>
      <c r="AG26" s="77"/>
      <c r="AH26" s="77"/>
      <c r="AI26" s="77"/>
      <c r="AJ26" s="77"/>
      <c r="AK26" s="77"/>
      <c r="AL26" s="77"/>
    </row>
    <row r="27" spans="1:39" x14ac:dyDescent="0.25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252"/>
      <c r="AE27" s="70"/>
      <c r="AF27" s="70"/>
      <c r="AG27" s="70"/>
      <c r="AH27" s="70"/>
      <c r="AI27" s="70"/>
      <c r="AJ27" s="70"/>
      <c r="AK27" s="70"/>
      <c r="AL27" s="70"/>
    </row>
  </sheetData>
  <mergeCells count="8">
    <mergeCell ref="AB9:AB13"/>
    <mergeCell ref="AB15:AB19"/>
    <mergeCell ref="AB22:AB26"/>
    <mergeCell ref="E4:F4"/>
    <mergeCell ref="I4:K4"/>
    <mergeCell ref="L4:N4"/>
    <mergeCell ref="R4:T4"/>
    <mergeCell ref="U4:W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zoomScale="80" zoomScaleNormal="80" workbookViewId="0">
      <selection activeCell="B7" sqref="B7"/>
    </sheetView>
  </sheetViews>
  <sheetFormatPr defaultRowHeight="15" x14ac:dyDescent="0.25"/>
  <cols>
    <col min="1" max="1" width="21" customWidth="1"/>
    <col min="2" max="2" width="21.7109375" customWidth="1"/>
    <col min="3" max="18" width="6.28515625" customWidth="1"/>
    <col min="19" max="19" width="8.85546875" customWidth="1"/>
    <col min="20" max="20" width="6.28515625" customWidth="1"/>
    <col min="21" max="21" width="6.28515625" style="545" customWidth="1"/>
    <col min="22" max="25" width="6.28515625" customWidth="1"/>
  </cols>
  <sheetData>
    <row r="1" spans="1:24" ht="31.5" x14ac:dyDescent="0.5">
      <c r="B1" s="79"/>
      <c r="C1" s="79"/>
      <c r="D1" s="80" t="s">
        <v>88</v>
      </c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</row>
    <row r="2" spans="1:24" x14ac:dyDescent="0.25">
      <c r="B2" s="79"/>
      <c r="C2" s="81" t="s">
        <v>89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4" ht="72" x14ac:dyDescent="0.25">
      <c r="A3" s="70"/>
      <c r="B3" s="83" t="s">
        <v>36</v>
      </c>
      <c r="C3" s="83" t="s">
        <v>90</v>
      </c>
      <c r="D3" s="83" t="s">
        <v>53</v>
      </c>
      <c r="E3" s="83" t="s">
        <v>37</v>
      </c>
      <c r="F3" s="83" t="s">
        <v>54</v>
      </c>
      <c r="G3" s="83" t="s">
        <v>91</v>
      </c>
      <c r="H3" s="83" t="s">
        <v>92</v>
      </c>
      <c r="I3" s="83" t="s">
        <v>93</v>
      </c>
      <c r="J3" s="83" t="s">
        <v>62</v>
      </c>
      <c r="K3" s="83" t="s">
        <v>59</v>
      </c>
      <c r="L3" s="83" t="s">
        <v>60</v>
      </c>
      <c r="M3" s="639" t="s">
        <v>61</v>
      </c>
      <c r="N3" s="639"/>
      <c r="O3" s="639"/>
      <c r="P3" s="83" t="s">
        <v>94</v>
      </c>
      <c r="Q3" s="83" t="s">
        <v>95</v>
      </c>
      <c r="R3" s="84" t="s">
        <v>65</v>
      </c>
      <c r="S3" s="85" t="s">
        <v>50</v>
      </c>
      <c r="T3" s="113" t="s">
        <v>34</v>
      </c>
      <c r="U3" s="553" t="s">
        <v>294</v>
      </c>
      <c r="V3" s="70"/>
      <c r="W3" s="70"/>
      <c r="X3" s="70"/>
    </row>
    <row r="4" spans="1:24" x14ac:dyDescent="0.25">
      <c r="A4" s="70"/>
      <c r="B4" s="82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546"/>
      <c r="V4" s="70"/>
      <c r="W4" s="70"/>
      <c r="X4" s="70"/>
    </row>
    <row r="5" spans="1:24" x14ac:dyDescent="0.25">
      <c r="A5" s="70"/>
      <c r="B5" s="86" t="s">
        <v>96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546"/>
      <c r="V5" s="70"/>
      <c r="W5" s="70"/>
      <c r="X5" s="70"/>
    </row>
    <row r="6" spans="1:24" s="88" customFormat="1" x14ac:dyDescent="0.25">
      <c r="A6" s="29" t="s">
        <v>98</v>
      </c>
      <c r="B6" s="87" t="s">
        <v>299</v>
      </c>
      <c r="C6" s="29">
        <v>8</v>
      </c>
      <c r="D6" s="29">
        <v>8</v>
      </c>
      <c r="E6" s="29">
        <v>8</v>
      </c>
      <c r="F6" s="29">
        <v>7</v>
      </c>
      <c r="G6" s="29">
        <v>8</v>
      </c>
      <c r="H6" s="29">
        <v>7</v>
      </c>
      <c r="I6" s="29">
        <v>9</v>
      </c>
      <c r="J6" s="29">
        <v>8</v>
      </c>
      <c r="K6" s="29">
        <v>8</v>
      </c>
      <c r="L6" s="29">
        <v>4</v>
      </c>
      <c r="M6" s="29">
        <v>5</v>
      </c>
      <c r="N6" s="29">
        <v>5</v>
      </c>
      <c r="O6" s="29">
        <v>5</v>
      </c>
      <c r="P6" s="29">
        <v>6</v>
      </c>
      <c r="Q6" s="29"/>
      <c r="R6" s="29">
        <f t="shared" ref="R6:R15" si="0">SUM(C6:Q6)</f>
        <v>96</v>
      </c>
      <c r="S6" s="640">
        <v>97.3</v>
      </c>
      <c r="T6" s="29"/>
      <c r="U6" s="560"/>
      <c r="V6" s="29"/>
      <c r="W6" s="29"/>
      <c r="X6" s="29"/>
    </row>
    <row r="7" spans="1:24" s="88" customFormat="1" x14ac:dyDescent="0.25">
      <c r="A7" s="29" t="s">
        <v>32</v>
      </c>
      <c r="B7" s="87"/>
      <c r="C7" s="70">
        <v>10</v>
      </c>
      <c r="D7" s="70">
        <v>8</v>
      </c>
      <c r="E7" s="70">
        <v>10</v>
      </c>
      <c r="F7" s="70">
        <v>9</v>
      </c>
      <c r="G7" s="70">
        <v>10</v>
      </c>
      <c r="H7" s="70">
        <v>10</v>
      </c>
      <c r="I7" s="70">
        <v>10</v>
      </c>
      <c r="J7" s="70">
        <v>9</v>
      </c>
      <c r="K7" s="70">
        <v>10</v>
      </c>
      <c r="L7" s="70">
        <v>5</v>
      </c>
      <c r="M7" s="70">
        <v>4</v>
      </c>
      <c r="N7" s="70">
        <v>5</v>
      </c>
      <c r="O7" s="70">
        <v>5</v>
      </c>
      <c r="P7" s="70">
        <v>5</v>
      </c>
      <c r="Q7" s="29"/>
      <c r="R7" s="29">
        <f t="shared" si="0"/>
        <v>110</v>
      </c>
      <c r="S7" s="641"/>
      <c r="T7" s="29"/>
      <c r="U7" s="560"/>
      <c r="V7" s="29"/>
      <c r="W7" s="29"/>
      <c r="X7" s="29"/>
    </row>
    <row r="8" spans="1:24" s="88" customFormat="1" x14ac:dyDescent="0.25">
      <c r="A8" s="29" t="s">
        <v>41</v>
      </c>
      <c r="B8" s="87"/>
      <c r="C8" s="29">
        <v>8</v>
      </c>
      <c r="D8" s="29">
        <v>8</v>
      </c>
      <c r="E8" s="29">
        <v>7</v>
      </c>
      <c r="F8" s="29">
        <v>8</v>
      </c>
      <c r="G8" s="29">
        <v>8</v>
      </c>
      <c r="H8" s="29">
        <v>8</v>
      </c>
      <c r="I8" s="29">
        <v>8</v>
      </c>
      <c r="J8" s="29">
        <v>7</v>
      </c>
      <c r="K8" s="29">
        <v>7</v>
      </c>
      <c r="L8" s="29">
        <v>5</v>
      </c>
      <c r="M8" s="29">
        <v>4</v>
      </c>
      <c r="N8" s="29">
        <v>4</v>
      </c>
      <c r="O8" s="29">
        <v>5</v>
      </c>
      <c r="P8" s="29">
        <v>5</v>
      </c>
      <c r="Q8" s="29"/>
      <c r="R8" s="29">
        <f t="shared" si="0"/>
        <v>92</v>
      </c>
      <c r="S8" s="641"/>
      <c r="T8" s="29"/>
      <c r="U8" s="560"/>
      <c r="V8" s="29"/>
      <c r="W8" s="29">
        <f>(R6+R7+R8+R10)/4</f>
        <v>97.25</v>
      </c>
      <c r="X8" s="29"/>
    </row>
    <row r="9" spans="1:24" s="88" customFormat="1" x14ac:dyDescent="0.25">
      <c r="A9" s="29" t="s">
        <v>29</v>
      </c>
      <c r="B9" s="87"/>
      <c r="C9" s="29">
        <v>9</v>
      </c>
      <c r="D9" s="29">
        <v>9</v>
      </c>
      <c r="E9" s="29">
        <v>9</v>
      </c>
      <c r="F9" s="29">
        <v>8</v>
      </c>
      <c r="G9" s="29">
        <v>7</v>
      </c>
      <c r="H9" s="29">
        <v>6</v>
      </c>
      <c r="I9" s="29">
        <v>7</v>
      </c>
      <c r="J9" s="29">
        <v>8</v>
      </c>
      <c r="K9" s="29">
        <v>8</v>
      </c>
      <c r="L9" s="108"/>
      <c r="M9" s="108"/>
      <c r="N9" s="108"/>
      <c r="O9" s="108"/>
      <c r="P9" s="108"/>
      <c r="Q9" s="29"/>
      <c r="R9" s="29">
        <f t="shared" si="0"/>
        <v>71</v>
      </c>
      <c r="S9" s="641"/>
      <c r="T9" s="29">
        <f>S6*100/115</f>
        <v>84.608695652173907</v>
      </c>
      <c r="U9" s="560">
        <v>1</v>
      </c>
      <c r="V9" s="29"/>
      <c r="W9" s="29"/>
      <c r="X9" s="29"/>
    </row>
    <row r="10" spans="1:24" s="88" customFormat="1" x14ac:dyDescent="0.25">
      <c r="A10" s="29" t="s">
        <v>85</v>
      </c>
      <c r="B10" s="89"/>
      <c r="C10" s="29">
        <v>8</v>
      </c>
      <c r="D10" s="29">
        <v>8</v>
      </c>
      <c r="E10" s="29">
        <v>7</v>
      </c>
      <c r="F10" s="29">
        <v>7</v>
      </c>
      <c r="G10" s="29">
        <v>7</v>
      </c>
      <c r="H10" s="29">
        <v>8</v>
      </c>
      <c r="I10" s="29">
        <v>8</v>
      </c>
      <c r="J10" s="29">
        <v>8</v>
      </c>
      <c r="K10" s="29">
        <v>8</v>
      </c>
      <c r="L10" s="29">
        <v>4</v>
      </c>
      <c r="M10" s="29">
        <v>4</v>
      </c>
      <c r="N10" s="29">
        <v>4</v>
      </c>
      <c r="O10" s="29">
        <v>5</v>
      </c>
      <c r="P10" s="29">
        <v>5</v>
      </c>
      <c r="Q10" s="29"/>
      <c r="R10" s="29">
        <f t="shared" si="0"/>
        <v>91</v>
      </c>
      <c r="S10" s="642"/>
      <c r="T10" s="29"/>
      <c r="U10" s="560"/>
      <c r="V10" s="29"/>
      <c r="W10" s="29"/>
      <c r="X10" s="29"/>
    </row>
    <row r="11" spans="1:24" s="106" customFormat="1" x14ac:dyDescent="0.25">
      <c r="A11" s="104" t="s">
        <v>98</v>
      </c>
      <c r="B11" s="537" t="s">
        <v>302</v>
      </c>
      <c r="C11" s="104">
        <v>6</v>
      </c>
      <c r="D11" s="104">
        <v>5</v>
      </c>
      <c r="E11" s="104">
        <v>6</v>
      </c>
      <c r="F11" s="104">
        <v>5</v>
      </c>
      <c r="G11" s="104">
        <v>5</v>
      </c>
      <c r="H11" s="104">
        <v>5</v>
      </c>
      <c r="I11" s="104">
        <v>4</v>
      </c>
      <c r="J11" s="104">
        <v>5</v>
      </c>
      <c r="K11" s="104">
        <v>6</v>
      </c>
      <c r="L11" s="104">
        <v>3</v>
      </c>
      <c r="M11" s="104">
        <v>2</v>
      </c>
      <c r="N11" s="104">
        <v>2</v>
      </c>
      <c r="O11" s="104">
        <v>2</v>
      </c>
      <c r="P11" s="104">
        <v>4</v>
      </c>
      <c r="Q11" s="104"/>
      <c r="R11" s="104">
        <f t="shared" si="0"/>
        <v>60</v>
      </c>
      <c r="S11" s="643">
        <v>63</v>
      </c>
      <c r="T11" s="104"/>
      <c r="U11" s="561"/>
      <c r="V11" s="104"/>
      <c r="W11" s="104"/>
      <c r="X11" s="104"/>
    </row>
    <row r="12" spans="1:24" s="106" customFormat="1" x14ac:dyDescent="0.25">
      <c r="A12" s="104" t="s">
        <v>32</v>
      </c>
      <c r="B12" s="105"/>
      <c r="C12" s="70">
        <v>5</v>
      </c>
      <c r="D12" s="70">
        <v>4</v>
      </c>
      <c r="E12" s="70">
        <v>5</v>
      </c>
      <c r="F12" s="70">
        <v>4</v>
      </c>
      <c r="G12" s="70">
        <v>3</v>
      </c>
      <c r="H12" s="70">
        <v>4</v>
      </c>
      <c r="I12" s="70">
        <v>4</v>
      </c>
      <c r="J12" s="70">
        <v>4</v>
      </c>
      <c r="K12" s="70">
        <v>6</v>
      </c>
      <c r="L12" s="70">
        <v>2</v>
      </c>
      <c r="M12" s="70">
        <v>2</v>
      </c>
      <c r="N12" s="70">
        <v>2</v>
      </c>
      <c r="O12" s="70">
        <v>3</v>
      </c>
      <c r="P12" s="70">
        <v>3</v>
      </c>
      <c r="Q12" s="104"/>
      <c r="R12" s="104">
        <f t="shared" si="0"/>
        <v>51</v>
      </c>
      <c r="S12" s="644"/>
      <c r="T12" s="104"/>
      <c r="U12" s="561"/>
      <c r="V12" s="104"/>
      <c r="W12" s="104"/>
      <c r="X12" s="104"/>
    </row>
    <row r="13" spans="1:24" s="106" customFormat="1" x14ac:dyDescent="0.25">
      <c r="A13" s="104" t="s">
        <v>41</v>
      </c>
      <c r="B13" s="105"/>
      <c r="C13" s="104">
        <v>6</v>
      </c>
      <c r="D13" s="104">
        <v>6</v>
      </c>
      <c r="E13" s="104">
        <v>7</v>
      </c>
      <c r="F13" s="104">
        <v>5</v>
      </c>
      <c r="G13" s="104">
        <v>5</v>
      </c>
      <c r="H13" s="104">
        <v>5</v>
      </c>
      <c r="I13" s="104">
        <v>6</v>
      </c>
      <c r="J13" s="104">
        <v>5</v>
      </c>
      <c r="K13" s="104">
        <v>7</v>
      </c>
      <c r="L13" s="104">
        <v>3</v>
      </c>
      <c r="M13" s="104">
        <v>2</v>
      </c>
      <c r="N13" s="104">
        <v>4</v>
      </c>
      <c r="O13" s="104">
        <v>4</v>
      </c>
      <c r="P13" s="104">
        <v>5</v>
      </c>
      <c r="Q13" s="104"/>
      <c r="R13" s="104">
        <f t="shared" si="0"/>
        <v>70</v>
      </c>
      <c r="S13" s="644"/>
      <c r="T13" s="104"/>
      <c r="U13" s="561"/>
      <c r="V13" s="104"/>
      <c r="W13" s="104">
        <f>(R11+R12+R13+R15)/4</f>
        <v>63</v>
      </c>
      <c r="X13" s="104"/>
    </row>
    <row r="14" spans="1:24" s="106" customFormat="1" x14ac:dyDescent="0.25">
      <c r="A14" s="104" t="s">
        <v>29</v>
      </c>
      <c r="B14" s="105"/>
      <c r="C14" s="104">
        <v>8</v>
      </c>
      <c r="D14" s="104">
        <v>8</v>
      </c>
      <c r="E14" s="104">
        <v>7</v>
      </c>
      <c r="F14" s="104">
        <v>6</v>
      </c>
      <c r="G14" s="104">
        <v>6</v>
      </c>
      <c r="H14" s="104">
        <v>4</v>
      </c>
      <c r="I14" s="104">
        <v>6</v>
      </c>
      <c r="J14" s="104">
        <v>8</v>
      </c>
      <c r="K14" s="104">
        <v>6</v>
      </c>
      <c r="L14" s="108"/>
      <c r="M14" s="108"/>
      <c r="N14" s="108"/>
      <c r="O14" s="108"/>
      <c r="P14" s="108"/>
      <c r="Q14" s="104"/>
      <c r="R14" s="104">
        <f t="shared" si="0"/>
        <v>59</v>
      </c>
      <c r="S14" s="644"/>
      <c r="T14" s="104"/>
      <c r="U14" s="561">
        <v>3</v>
      </c>
      <c r="V14" s="104"/>
      <c r="W14" s="104"/>
      <c r="X14" s="104"/>
    </row>
    <row r="15" spans="1:24" s="106" customFormat="1" x14ac:dyDescent="0.25">
      <c r="A15" s="104" t="s">
        <v>85</v>
      </c>
      <c r="B15" s="105"/>
      <c r="C15" s="104">
        <v>6</v>
      </c>
      <c r="D15" s="104">
        <v>6</v>
      </c>
      <c r="E15" s="104">
        <v>7</v>
      </c>
      <c r="F15" s="104">
        <v>5</v>
      </c>
      <c r="G15" s="104">
        <v>6</v>
      </c>
      <c r="H15" s="104">
        <v>5</v>
      </c>
      <c r="I15" s="104">
        <v>5</v>
      </c>
      <c r="J15" s="104">
        <v>7</v>
      </c>
      <c r="K15" s="104">
        <v>7</v>
      </c>
      <c r="L15" s="104">
        <v>3</v>
      </c>
      <c r="M15" s="104">
        <v>3</v>
      </c>
      <c r="N15" s="104">
        <v>3</v>
      </c>
      <c r="O15" s="104">
        <v>4</v>
      </c>
      <c r="P15" s="104">
        <v>4</v>
      </c>
      <c r="Q15" s="104"/>
      <c r="R15" s="104">
        <f t="shared" si="0"/>
        <v>71</v>
      </c>
      <c r="S15" s="645"/>
      <c r="T15" s="104">
        <f>S11*100/115</f>
        <v>54.782608695652172</v>
      </c>
      <c r="U15" s="561"/>
      <c r="V15" s="104"/>
      <c r="W15" s="104"/>
      <c r="X15" s="104"/>
    </row>
    <row r="16" spans="1:24" x14ac:dyDescent="0.25">
      <c r="A16" s="107"/>
      <c r="B16" s="86" t="s">
        <v>83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546"/>
      <c r="V16" s="70"/>
      <c r="W16" s="70"/>
      <c r="X16" s="70"/>
    </row>
    <row r="17" spans="1:30" s="103" customFormat="1" x14ac:dyDescent="0.25">
      <c r="A17" s="101" t="s">
        <v>98</v>
      </c>
      <c r="B17" s="538" t="s">
        <v>301</v>
      </c>
      <c r="C17" s="101">
        <v>10</v>
      </c>
      <c r="D17" s="101">
        <v>10</v>
      </c>
      <c r="E17" s="101">
        <v>10</v>
      </c>
      <c r="F17" s="101">
        <v>10</v>
      </c>
      <c r="G17" s="101">
        <v>10</v>
      </c>
      <c r="H17" s="101">
        <v>10</v>
      </c>
      <c r="I17" s="101">
        <v>10</v>
      </c>
      <c r="J17" s="101">
        <v>10</v>
      </c>
      <c r="K17" s="101">
        <v>10</v>
      </c>
      <c r="L17" s="101">
        <v>5</v>
      </c>
      <c r="M17" s="101">
        <v>5</v>
      </c>
      <c r="N17" s="101">
        <v>5</v>
      </c>
      <c r="O17" s="101">
        <v>5</v>
      </c>
      <c r="P17" s="101">
        <v>5</v>
      </c>
      <c r="Q17" s="101"/>
      <c r="R17" s="101">
        <f t="shared" ref="R17:R26" si="1">SUM(C17:Q17)</f>
        <v>115</v>
      </c>
      <c r="S17" s="646">
        <v>131</v>
      </c>
      <c r="T17" s="101"/>
      <c r="U17" s="562"/>
      <c r="V17" s="101"/>
      <c r="W17" s="101"/>
      <c r="X17" s="101"/>
    </row>
    <row r="18" spans="1:30" s="103" customFormat="1" x14ac:dyDescent="0.25">
      <c r="A18" s="101" t="s">
        <v>32</v>
      </c>
      <c r="B18" s="102"/>
      <c r="C18" s="70">
        <v>10</v>
      </c>
      <c r="D18" s="70">
        <v>10</v>
      </c>
      <c r="E18" s="70">
        <v>10</v>
      </c>
      <c r="F18" s="70">
        <v>10</v>
      </c>
      <c r="G18" s="70">
        <v>10</v>
      </c>
      <c r="H18" s="70">
        <v>10</v>
      </c>
      <c r="I18" s="70">
        <v>10</v>
      </c>
      <c r="J18" s="70">
        <v>10</v>
      </c>
      <c r="K18" s="70">
        <v>10</v>
      </c>
      <c r="L18" s="70">
        <v>5</v>
      </c>
      <c r="M18" s="70">
        <v>5</v>
      </c>
      <c r="N18" s="70">
        <v>5</v>
      </c>
      <c r="O18" s="70">
        <v>5</v>
      </c>
      <c r="P18" s="70">
        <v>5</v>
      </c>
      <c r="Q18" s="101"/>
      <c r="R18" s="101">
        <f t="shared" si="1"/>
        <v>115</v>
      </c>
      <c r="S18" s="647"/>
      <c r="T18" s="101"/>
      <c r="U18" s="562"/>
      <c r="V18" s="101"/>
      <c r="W18" s="101"/>
      <c r="X18" s="101"/>
    </row>
    <row r="19" spans="1:30" s="103" customFormat="1" x14ac:dyDescent="0.25">
      <c r="A19" s="101" t="s">
        <v>41</v>
      </c>
      <c r="B19" s="102"/>
      <c r="C19" s="101">
        <v>10</v>
      </c>
      <c r="D19" s="101">
        <v>8</v>
      </c>
      <c r="E19" s="101">
        <v>8</v>
      </c>
      <c r="F19" s="101">
        <v>9</v>
      </c>
      <c r="G19" s="101">
        <v>8</v>
      </c>
      <c r="H19" s="101">
        <v>7</v>
      </c>
      <c r="I19" s="101">
        <v>8</v>
      </c>
      <c r="J19" s="101">
        <v>9</v>
      </c>
      <c r="K19" s="101">
        <v>9</v>
      </c>
      <c r="L19" s="101">
        <v>5</v>
      </c>
      <c r="M19" s="101">
        <v>5</v>
      </c>
      <c r="N19" s="101">
        <v>4</v>
      </c>
      <c r="O19" s="101">
        <v>5</v>
      </c>
      <c r="P19" s="101">
        <v>5</v>
      </c>
      <c r="Q19" s="101"/>
      <c r="R19" s="101">
        <f t="shared" si="1"/>
        <v>100</v>
      </c>
      <c r="S19" s="647"/>
      <c r="T19" s="101"/>
      <c r="U19" s="562"/>
      <c r="V19" s="101"/>
      <c r="W19" s="101">
        <f>(R17+R18+R19+R20+R21)/4</f>
        <v>130.75</v>
      </c>
      <c r="X19" s="101"/>
    </row>
    <row r="20" spans="1:30" s="103" customFormat="1" x14ac:dyDescent="0.25">
      <c r="A20" s="101" t="s">
        <v>29</v>
      </c>
      <c r="B20" s="102"/>
      <c r="C20" s="101">
        <v>10</v>
      </c>
      <c r="D20" s="101">
        <v>10</v>
      </c>
      <c r="E20" s="101">
        <v>10</v>
      </c>
      <c r="F20" s="101">
        <v>8</v>
      </c>
      <c r="G20" s="101">
        <v>10</v>
      </c>
      <c r="H20" s="101">
        <v>8</v>
      </c>
      <c r="I20" s="101">
        <v>8</v>
      </c>
      <c r="J20" s="101">
        <v>8</v>
      </c>
      <c r="K20" s="101">
        <v>8</v>
      </c>
      <c r="L20" s="109"/>
      <c r="M20" s="108"/>
      <c r="N20" s="108"/>
      <c r="O20" s="108"/>
      <c r="P20" s="108"/>
      <c r="Q20" s="101"/>
      <c r="R20" s="101">
        <f t="shared" si="1"/>
        <v>80</v>
      </c>
      <c r="S20" s="647"/>
      <c r="T20" s="101"/>
      <c r="U20" s="562">
        <v>1</v>
      </c>
      <c r="V20" s="101"/>
      <c r="W20" s="101"/>
      <c r="X20" s="101"/>
    </row>
    <row r="21" spans="1:30" s="103" customFormat="1" x14ac:dyDescent="0.25">
      <c r="A21" s="101" t="s">
        <v>85</v>
      </c>
      <c r="B21" s="102"/>
      <c r="C21" s="101">
        <v>10</v>
      </c>
      <c r="D21" s="101">
        <v>10</v>
      </c>
      <c r="E21" s="101">
        <v>10</v>
      </c>
      <c r="F21" s="101">
        <v>9</v>
      </c>
      <c r="G21" s="101">
        <v>10</v>
      </c>
      <c r="H21" s="101">
        <v>9</v>
      </c>
      <c r="I21" s="101">
        <v>10</v>
      </c>
      <c r="J21" s="101">
        <v>10</v>
      </c>
      <c r="K21" s="101">
        <v>10</v>
      </c>
      <c r="L21" s="101">
        <v>5</v>
      </c>
      <c r="M21" s="101">
        <v>5</v>
      </c>
      <c r="N21" s="101">
        <v>5</v>
      </c>
      <c r="O21" s="101">
        <v>5</v>
      </c>
      <c r="P21" s="101">
        <v>5</v>
      </c>
      <c r="Q21" s="101"/>
      <c r="R21" s="101">
        <f t="shared" si="1"/>
        <v>113</v>
      </c>
      <c r="S21" s="648"/>
      <c r="T21" s="101">
        <f>S17*100/115</f>
        <v>113.91304347826087</v>
      </c>
      <c r="U21" s="562"/>
      <c r="V21" s="101"/>
      <c r="W21" s="101"/>
      <c r="X21" s="101"/>
    </row>
    <row r="22" spans="1:30" s="100" customFormat="1" x14ac:dyDescent="0.25">
      <c r="A22" s="98" t="s">
        <v>98</v>
      </c>
      <c r="B22" s="539" t="s">
        <v>303</v>
      </c>
      <c r="C22" s="98">
        <v>8</v>
      </c>
      <c r="D22" s="98">
        <v>8</v>
      </c>
      <c r="E22" s="98">
        <v>8</v>
      </c>
      <c r="F22" s="98">
        <v>9</v>
      </c>
      <c r="G22" s="98">
        <v>7</v>
      </c>
      <c r="H22" s="98">
        <v>8</v>
      </c>
      <c r="I22" s="98">
        <v>7</v>
      </c>
      <c r="J22" s="98">
        <v>8</v>
      </c>
      <c r="K22" s="98">
        <v>9</v>
      </c>
      <c r="L22" s="98">
        <v>4</v>
      </c>
      <c r="M22" s="98">
        <v>4</v>
      </c>
      <c r="N22" s="98">
        <v>4</v>
      </c>
      <c r="O22" s="98">
        <v>4</v>
      </c>
      <c r="P22" s="98">
        <v>5</v>
      </c>
      <c r="Q22" s="98"/>
      <c r="R22" s="98">
        <f t="shared" si="1"/>
        <v>93</v>
      </c>
      <c r="S22" s="649">
        <v>91.5</v>
      </c>
      <c r="T22" s="98"/>
      <c r="U22" s="563"/>
      <c r="V22" s="98"/>
      <c r="W22" s="98"/>
      <c r="X22" s="98"/>
    </row>
    <row r="23" spans="1:30" s="100" customFormat="1" x14ac:dyDescent="0.25">
      <c r="A23" s="98" t="s">
        <v>99</v>
      </c>
      <c r="B23" s="99"/>
      <c r="C23" s="70">
        <v>8</v>
      </c>
      <c r="D23" s="70">
        <v>8</v>
      </c>
      <c r="E23" s="70">
        <v>9</v>
      </c>
      <c r="F23" s="70">
        <v>9</v>
      </c>
      <c r="G23" s="70">
        <v>8</v>
      </c>
      <c r="H23" s="70">
        <v>8</v>
      </c>
      <c r="I23" s="70">
        <v>8</v>
      </c>
      <c r="J23" s="70">
        <v>8</v>
      </c>
      <c r="K23" s="70">
        <v>10</v>
      </c>
      <c r="L23" s="70">
        <v>4</v>
      </c>
      <c r="M23" s="70">
        <v>3</v>
      </c>
      <c r="N23" s="70">
        <v>4</v>
      </c>
      <c r="O23" s="70">
        <v>3</v>
      </c>
      <c r="P23" s="70">
        <v>5</v>
      </c>
      <c r="Q23" s="98"/>
      <c r="R23" s="98">
        <f t="shared" si="1"/>
        <v>95</v>
      </c>
      <c r="S23" s="650"/>
      <c r="T23" s="98"/>
      <c r="U23" s="563"/>
      <c r="V23" s="98"/>
      <c r="W23" s="98"/>
      <c r="X23" s="98"/>
    </row>
    <row r="24" spans="1:30" s="100" customFormat="1" x14ac:dyDescent="0.25">
      <c r="A24" s="98" t="s">
        <v>41</v>
      </c>
      <c r="B24" s="99"/>
      <c r="C24" s="98">
        <v>9</v>
      </c>
      <c r="D24" s="98">
        <v>8</v>
      </c>
      <c r="E24" s="98">
        <v>8</v>
      </c>
      <c r="F24" s="98">
        <v>9</v>
      </c>
      <c r="G24" s="98">
        <v>7</v>
      </c>
      <c r="H24" s="98">
        <v>7</v>
      </c>
      <c r="I24" s="98">
        <v>7</v>
      </c>
      <c r="J24" s="98">
        <v>8</v>
      </c>
      <c r="K24" s="98">
        <v>9</v>
      </c>
      <c r="L24" s="98">
        <v>5</v>
      </c>
      <c r="M24" s="98">
        <v>4</v>
      </c>
      <c r="N24" s="98">
        <v>3</v>
      </c>
      <c r="O24" s="98">
        <v>4</v>
      </c>
      <c r="P24" s="98">
        <v>5</v>
      </c>
      <c r="Q24" s="98"/>
      <c r="R24" s="98">
        <f t="shared" si="1"/>
        <v>93</v>
      </c>
      <c r="S24" s="650"/>
      <c r="T24" s="98"/>
      <c r="U24" s="563">
        <v>2</v>
      </c>
      <c r="V24" s="98"/>
      <c r="W24" s="98">
        <f>(R22+R23+R24+R26)/4</f>
        <v>91.5</v>
      </c>
      <c r="X24" s="98"/>
    </row>
    <row r="25" spans="1:30" s="100" customFormat="1" x14ac:dyDescent="0.25">
      <c r="A25" s="98" t="s">
        <v>29</v>
      </c>
      <c r="B25" s="99"/>
      <c r="C25" s="98">
        <v>9</v>
      </c>
      <c r="D25" s="98">
        <v>8</v>
      </c>
      <c r="E25" s="98">
        <v>8</v>
      </c>
      <c r="F25" s="98">
        <v>6</v>
      </c>
      <c r="G25" s="98">
        <v>8</v>
      </c>
      <c r="H25" s="98">
        <v>6</v>
      </c>
      <c r="I25" s="98">
        <v>8</v>
      </c>
      <c r="J25" s="98">
        <v>10</v>
      </c>
      <c r="K25" s="98">
        <v>8</v>
      </c>
      <c r="L25" s="108"/>
      <c r="M25" s="108"/>
      <c r="N25" s="108"/>
      <c r="O25" s="108"/>
      <c r="P25" s="108"/>
      <c r="Q25" s="98"/>
      <c r="R25" s="98">
        <f t="shared" si="1"/>
        <v>71</v>
      </c>
      <c r="S25" s="650"/>
      <c r="T25" s="98"/>
      <c r="U25" s="563"/>
      <c r="V25" s="98"/>
      <c r="W25" s="98"/>
      <c r="X25" s="98"/>
    </row>
    <row r="26" spans="1:30" s="100" customFormat="1" x14ac:dyDescent="0.25">
      <c r="A26" s="98" t="s">
        <v>85</v>
      </c>
      <c r="B26" s="99"/>
      <c r="C26" s="98">
        <v>8</v>
      </c>
      <c r="D26" s="98">
        <v>8</v>
      </c>
      <c r="E26" s="98">
        <v>8</v>
      </c>
      <c r="F26" s="98">
        <v>8</v>
      </c>
      <c r="G26" s="98">
        <v>8</v>
      </c>
      <c r="H26" s="98">
        <v>8</v>
      </c>
      <c r="I26" s="98">
        <v>7</v>
      </c>
      <c r="J26" s="98">
        <v>8</v>
      </c>
      <c r="K26" s="98">
        <v>8</v>
      </c>
      <c r="L26" s="98">
        <v>4</v>
      </c>
      <c r="M26" s="98">
        <v>3</v>
      </c>
      <c r="N26" s="98">
        <v>3</v>
      </c>
      <c r="O26" s="98">
        <v>4</v>
      </c>
      <c r="P26" s="98"/>
      <c r="Q26" s="98"/>
      <c r="R26" s="98">
        <f t="shared" si="1"/>
        <v>85</v>
      </c>
      <c r="S26" s="651"/>
      <c r="T26" s="98">
        <f>S22*100/115</f>
        <v>79.565217391304344</v>
      </c>
      <c r="U26" s="563"/>
      <c r="V26" s="98"/>
      <c r="W26" s="98"/>
      <c r="X26" s="98"/>
    </row>
    <row r="27" spans="1:30" x14ac:dyDescent="0.25">
      <c r="A27" s="70"/>
      <c r="B27" s="86" t="s">
        <v>97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546"/>
      <c r="V27" s="70"/>
      <c r="W27" s="70"/>
      <c r="X27" s="70"/>
    </row>
    <row r="28" spans="1:30" ht="0.6" customHeight="1" x14ac:dyDescent="0.25">
      <c r="A28" s="70" t="s">
        <v>98</v>
      </c>
      <c r="B28" s="82">
        <v>405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546"/>
      <c r="V28" s="70"/>
      <c r="W28" s="70"/>
      <c r="X28" s="70"/>
    </row>
    <row r="29" spans="1:30" s="92" customFormat="1" x14ac:dyDescent="0.25">
      <c r="A29" s="90" t="s">
        <v>98</v>
      </c>
      <c r="B29" s="541" t="s">
        <v>300</v>
      </c>
      <c r="C29" s="90">
        <v>10</v>
      </c>
      <c r="D29" s="90">
        <v>10</v>
      </c>
      <c r="E29" s="90">
        <v>10</v>
      </c>
      <c r="F29" s="90">
        <v>10</v>
      </c>
      <c r="G29" s="90">
        <v>10</v>
      </c>
      <c r="H29" s="90">
        <v>10</v>
      </c>
      <c r="I29" s="90">
        <v>10</v>
      </c>
      <c r="J29" s="90">
        <v>10</v>
      </c>
      <c r="K29" s="90">
        <v>10</v>
      </c>
      <c r="L29" s="90">
        <v>5</v>
      </c>
      <c r="M29" s="90">
        <v>5</v>
      </c>
      <c r="N29" s="90">
        <v>5</v>
      </c>
      <c r="O29" s="90">
        <v>5</v>
      </c>
      <c r="P29" s="90">
        <v>5</v>
      </c>
      <c r="Q29" s="90"/>
      <c r="R29" s="90">
        <f>SUM(C29:Q29)</f>
        <v>115</v>
      </c>
      <c r="S29" s="636">
        <v>112</v>
      </c>
      <c r="T29" s="90"/>
      <c r="U29" s="565"/>
      <c r="V29" s="90"/>
      <c r="W29" s="90"/>
      <c r="X29" s="90"/>
    </row>
    <row r="30" spans="1:30" s="92" customFormat="1" x14ac:dyDescent="0.25">
      <c r="A30" s="90"/>
      <c r="B30" s="91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637"/>
      <c r="T30" s="90"/>
      <c r="U30" s="565"/>
      <c r="V30" s="90"/>
      <c r="W30" s="90"/>
      <c r="X30" s="90"/>
    </row>
    <row r="31" spans="1:30" s="92" customFormat="1" x14ac:dyDescent="0.25">
      <c r="A31" s="93" t="s">
        <v>41</v>
      </c>
      <c r="B31" s="94"/>
      <c r="C31" s="93">
        <v>10</v>
      </c>
      <c r="D31" s="93">
        <v>10</v>
      </c>
      <c r="E31" s="93">
        <v>8</v>
      </c>
      <c r="F31" s="93">
        <v>10</v>
      </c>
      <c r="G31" s="93">
        <v>8</v>
      </c>
      <c r="H31" s="93">
        <v>7</v>
      </c>
      <c r="I31" s="93">
        <v>9</v>
      </c>
      <c r="J31" s="93">
        <v>9</v>
      </c>
      <c r="K31" s="93">
        <v>9</v>
      </c>
      <c r="L31" s="93">
        <v>5</v>
      </c>
      <c r="M31" s="93">
        <v>5</v>
      </c>
      <c r="N31" s="93">
        <v>4</v>
      </c>
      <c r="O31" s="93">
        <v>5</v>
      </c>
      <c r="P31" s="93">
        <v>5</v>
      </c>
      <c r="Q31" s="93">
        <v>1</v>
      </c>
      <c r="R31" s="93">
        <f t="shared" ref="R31:R38" si="2">SUM(C31:Q31)</f>
        <v>105</v>
      </c>
      <c r="S31" s="637"/>
      <c r="T31" s="93"/>
      <c r="U31" s="566">
        <v>1</v>
      </c>
      <c r="V31" s="93"/>
      <c r="W31" s="93">
        <f>(R29+R31+R33)/3</f>
        <v>111.66666666666667</v>
      </c>
      <c r="X31" s="93"/>
    </row>
    <row r="32" spans="1:30" s="92" customFormat="1" x14ac:dyDescent="0.25">
      <c r="A32" s="90" t="s">
        <v>29</v>
      </c>
      <c r="B32" s="91"/>
      <c r="C32" s="90">
        <v>10</v>
      </c>
      <c r="D32" s="90">
        <v>10</v>
      </c>
      <c r="E32" s="90">
        <v>10</v>
      </c>
      <c r="F32" s="90">
        <v>10</v>
      </c>
      <c r="G32" s="90">
        <v>10</v>
      </c>
      <c r="H32" s="90">
        <v>10</v>
      </c>
      <c r="I32" s="90">
        <v>10</v>
      </c>
      <c r="J32" s="90">
        <v>10</v>
      </c>
      <c r="K32" s="90">
        <v>10</v>
      </c>
      <c r="L32" s="108"/>
      <c r="M32" s="108"/>
      <c r="N32" s="108"/>
      <c r="O32" s="108"/>
      <c r="P32" s="108"/>
      <c r="Q32" s="90"/>
      <c r="R32" s="90">
        <f t="shared" si="2"/>
        <v>90</v>
      </c>
      <c r="S32" s="637"/>
      <c r="T32" s="90"/>
      <c r="U32" s="565"/>
      <c r="V32" s="90"/>
      <c r="W32" s="90"/>
      <c r="X32" s="90"/>
      <c r="Y32" s="90"/>
      <c r="Z32" s="90"/>
      <c r="AA32" s="90"/>
      <c r="AB32" s="90"/>
      <c r="AC32" s="90"/>
      <c r="AD32" s="90"/>
    </row>
    <row r="33" spans="1:30" s="92" customFormat="1" x14ac:dyDescent="0.25">
      <c r="A33" s="90" t="s">
        <v>85</v>
      </c>
      <c r="B33" s="90"/>
      <c r="C33" s="90">
        <v>10</v>
      </c>
      <c r="D33" s="90">
        <v>10</v>
      </c>
      <c r="E33" s="90">
        <v>10</v>
      </c>
      <c r="F33" s="90">
        <v>10</v>
      </c>
      <c r="G33" s="90">
        <v>10</v>
      </c>
      <c r="H33" s="90">
        <v>10</v>
      </c>
      <c r="I33" s="90">
        <v>10</v>
      </c>
      <c r="J33" s="90">
        <v>10</v>
      </c>
      <c r="K33" s="90">
        <v>10</v>
      </c>
      <c r="L33" s="90">
        <v>5</v>
      </c>
      <c r="M33" s="90">
        <v>5</v>
      </c>
      <c r="N33" s="90">
        <v>5</v>
      </c>
      <c r="O33" s="90">
        <v>5</v>
      </c>
      <c r="P33" s="90">
        <v>5</v>
      </c>
      <c r="Q33" s="90"/>
      <c r="R33" s="90">
        <f t="shared" si="2"/>
        <v>115</v>
      </c>
      <c r="S33" s="638"/>
      <c r="T33" s="90">
        <f>S29*100/115</f>
        <v>97.391304347826093</v>
      </c>
      <c r="U33" s="565"/>
      <c r="V33" s="90"/>
      <c r="W33" s="90"/>
      <c r="X33" s="90"/>
      <c r="Y33" s="90"/>
      <c r="Z33" s="90"/>
      <c r="AA33" s="90"/>
      <c r="AB33" s="90"/>
      <c r="AC33" s="90"/>
      <c r="AD33" s="90"/>
    </row>
    <row r="34" spans="1:30" s="97" customFormat="1" x14ac:dyDescent="0.25">
      <c r="A34" s="95" t="s">
        <v>98</v>
      </c>
      <c r="B34" s="540" t="s">
        <v>304</v>
      </c>
      <c r="C34" s="95">
        <v>9</v>
      </c>
      <c r="D34" s="95">
        <v>9</v>
      </c>
      <c r="E34" s="95">
        <v>9</v>
      </c>
      <c r="F34" s="95">
        <v>10</v>
      </c>
      <c r="G34" s="95">
        <v>8</v>
      </c>
      <c r="H34" s="95">
        <v>8</v>
      </c>
      <c r="I34" s="95">
        <v>7</v>
      </c>
      <c r="J34" s="95">
        <v>7</v>
      </c>
      <c r="K34" s="95">
        <v>8</v>
      </c>
      <c r="L34" s="95">
        <v>4</v>
      </c>
      <c r="M34" s="95">
        <v>4</v>
      </c>
      <c r="N34" s="95">
        <v>5</v>
      </c>
      <c r="O34" s="95">
        <v>5</v>
      </c>
      <c r="P34" s="95">
        <v>5</v>
      </c>
      <c r="Q34" s="95"/>
      <c r="R34" s="95">
        <f t="shared" si="2"/>
        <v>98</v>
      </c>
      <c r="S34" s="633">
        <v>87.8</v>
      </c>
      <c r="T34" s="95"/>
      <c r="U34" s="564"/>
      <c r="V34" s="95"/>
      <c r="W34" s="95"/>
      <c r="X34" s="95"/>
    </row>
    <row r="35" spans="1:30" s="97" customFormat="1" x14ac:dyDescent="0.25">
      <c r="A35" s="95" t="s">
        <v>99</v>
      </c>
      <c r="B35" s="96"/>
      <c r="C35" s="70">
        <v>9</v>
      </c>
      <c r="D35" s="70">
        <v>8</v>
      </c>
      <c r="E35" s="70">
        <v>9</v>
      </c>
      <c r="F35" s="70">
        <v>8</v>
      </c>
      <c r="G35" s="70">
        <v>9</v>
      </c>
      <c r="H35" s="70">
        <v>6</v>
      </c>
      <c r="I35" s="70">
        <v>6</v>
      </c>
      <c r="J35" s="70">
        <v>6</v>
      </c>
      <c r="K35" s="70">
        <v>9</v>
      </c>
      <c r="L35" s="70">
        <v>2</v>
      </c>
      <c r="M35" s="70">
        <v>4</v>
      </c>
      <c r="N35" s="70">
        <v>5</v>
      </c>
      <c r="O35" s="70">
        <v>5</v>
      </c>
      <c r="P35" s="70">
        <v>3</v>
      </c>
      <c r="Q35" s="95"/>
      <c r="R35" s="95">
        <f t="shared" si="2"/>
        <v>89</v>
      </c>
      <c r="S35" s="634"/>
      <c r="T35" s="95"/>
      <c r="U35" s="564"/>
      <c r="V35" s="95"/>
      <c r="W35" s="95"/>
      <c r="X35" s="95"/>
    </row>
    <row r="36" spans="1:30" s="97" customFormat="1" x14ac:dyDescent="0.25">
      <c r="A36" s="95" t="s">
        <v>41</v>
      </c>
      <c r="B36" s="96"/>
      <c r="C36" s="95">
        <v>8</v>
      </c>
      <c r="D36" s="95">
        <v>7</v>
      </c>
      <c r="E36" s="95">
        <v>7</v>
      </c>
      <c r="F36" s="95">
        <v>7</v>
      </c>
      <c r="G36" s="95">
        <v>7</v>
      </c>
      <c r="H36" s="95">
        <v>8</v>
      </c>
      <c r="I36" s="95">
        <v>7</v>
      </c>
      <c r="J36" s="95">
        <v>6</v>
      </c>
      <c r="K36" s="95">
        <v>8</v>
      </c>
      <c r="L36" s="95">
        <v>4</v>
      </c>
      <c r="M36" s="95">
        <v>5</v>
      </c>
      <c r="N36" s="95">
        <v>4</v>
      </c>
      <c r="O36" s="95">
        <v>5</v>
      </c>
      <c r="P36" s="95">
        <v>3</v>
      </c>
      <c r="Q36" s="95"/>
      <c r="R36" s="95">
        <f t="shared" si="2"/>
        <v>86</v>
      </c>
      <c r="S36" s="634"/>
      <c r="T36" s="95"/>
      <c r="U36" s="564">
        <v>3</v>
      </c>
      <c r="V36" s="95"/>
      <c r="W36" s="95">
        <f>(R34+R35+R36+R38)/4</f>
        <v>87.75</v>
      </c>
      <c r="X36" s="95"/>
    </row>
    <row r="37" spans="1:30" s="97" customFormat="1" ht="13.9" customHeight="1" x14ac:dyDescent="0.25">
      <c r="A37" s="95" t="s">
        <v>29</v>
      </c>
      <c r="B37" s="96"/>
      <c r="C37" s="95">
        <v>9</v>
      </c>
      <c r="D37" s="95">
        <v>9</v>
      </c>
      <c r="E37" s="95">
        <v>9</v>
      </c>
      <c r="F37" s="95">
        <v>8</v>
      </c>
      <c r="G37" s="95">
        <v>8</v>
      </c>
      <c r="H37" s="95">
        <v>8</v>
      </c>
      <c r="I37" s="95">
        <v>6</v>
      </c>
      <c r="J37" s="95">
        <v>8</v>
      </c>
      <c r="K37" s="95">
        <v>8</v>
      </c>
      <c r="L37" s="108"/>
      <c r="M37" s="108"/>
      <c r="N37" s="108"/>
      <c r="O37" s="108"/>
      <c r="P37" s="108"/>
      <c r="Q37" s="95"/>
      <c r="R37" s="95">
        <f t="shared" si="2"/>
        <v>73</v>
      </c>
      <c r="S37" s="634"/>
      <c r="T37" s="95"/>
      <c r="U37" s="564"/>
      <c r="V37" s="95"/>
      <c r="W37" s="95"/>
      <c r="X37" s="95"/>
    </row>
    <row r="38" spans="1:30" s="97" customFormat="1" x14ac:dyDescent="0.25">
      <c r="A38" s="95" t="s">
        <v>85</v>
      </c>
      <c r="B38" s="96"/>
      <c r="C38" s="95">
        <v>7</v>
      </c>
      <c r="D38" s="95">
        <v>7</v>
      </c>
      <c r="E38" s="95">
        <v>7</v>
      </c>
      <c r="F38" s="95">
        <v>7</v>
      </c>
      <c r="G38" s="95">
        <v>7</v>
      </c>
      <c r="H38" s="95">
        <v>6</v>
      </c>
      <c r="I38" s="95">
        <v>6</v>
      </c>
      <c r="J38" s="95">
        <v>7</v>
      </c>
      <c r="K38" s="95">
        <v>8</v>
      </c>
      <c r="L38" s="95">
        <v>2</v>
      </c>
      <c r="M38" s="95">
        <v>3</v>
      </c>
      <c r="N38" s="95">
        <v>4</v>
      </c>
      <c r="O38" s="95">
        <v>4</v>
      </c>
      <c r="P38" s="95">
        <v>3</v>
      </c>
      <c r="Q38" s="95"/>
      <c r="R38" s="95">
        <f t="shared" si="2"/>
        <v>78</v>
      </c>
      <c r="S38" s="635"/>
      <c r="T38" s="95">
        <f>+S34*100/115</f>
        <v>76.347826086956516</v>
      </c>
      <c r="U38" s="564"/>
      <c r="V38" s="95"/>
      <c r="W38" s="95"/>
      <c r="X38" s="95"/>
    </row>
  </sheetData>
  <mergeCells count="7">
    <mergeCell ref="S34:S38"/>
    <mergeCell ref="S29:S33"/>
    <mergeCell ref="M3:O3"/>
    <mergeCell ref="S6:S10"/>
    <mergeCell ref="S11:S15"/>
    <mergeCell ref="S17:S21"/>
    <mergeCell ref="S22:S2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9"/>
  <sheetViews>
    <sheetView workbookViewId="0">
      <selection activeCell="P4" sqref="P4"/>
    </sheetView>
  </sheetViews>
  <sheetFormatPr defaultRowHeight="15" x14ac:dyDescent="0.25"/>
  <cols>
    <col min="1" max="1" width="16.7109375" customWidth="1"/>
    <col min="2" max="2" width="14" customWidth="1"/>
    <col min="16" max="16" width="8.85546875" style="545"/>
  </cols>
  <sheetData>
    <row r="2" spans="1:21" x14ac:dyDescent="0.25">
      <c r="D2" s="110" t="s">
        <v>100</v>
      </c>
    </row>
    <row r="3" spans="1:21" ht="15.75" thickBot="1" x14ac:dyDescent="0.3"/>
    <row r="4" spans="1:21" ht="135.75" thickBot="1" x14ac:dyDescent="0.3">
      <c r="A4" t="s">
        <v>27</v>
      </c>
      <c r="B4" s="111" t="s">
        <v>101</v>
      </c>
      <c r="C4" s="112" t="s">
        <v>102</v>
      </c>
      <c r="D4" s="112" t="s">
        <v>103</v>
      </c>
      <c r="E4" s="112" t="s">
        <v>104</v>
      </c>
      <c r="F4" s="112" t="s">
        <v>105</v>
      </c>
      <c r="G4" s="112" t="s">
        <v>106</v>
      </c>
      <c r="H4" s="112" t="s">
        <v>107</v>
      </c>
      <c r="I4" s="112" t="s">
        <v>108</v>
      </c>
      <c r="J4" s="112" t="s">
        <v>37</v>
      </c>
      <c r="K4" s="112" t="s">
        <v>4</v>
      </c>
      <c r="L4" s="112" t="s">
        <v>10</v>
      </c>
      <c r="M4" s="139" t="s">
        <v>11</v>
      </c>
      <c r="N4" s="144" t="s">
        <v>112</v>
      </c>
      <c r="O4" s="144" t="s">
        <v>34</v>
      </c>
      <c r="P4" s="571" t="s">
        <v>294</v>
      </c>
      <c r="Q4" s="70"/>
      <c r="R4" s="70"/>
      <c r="S4" s="70"/>
      <c r="T4" s="70"/>
      <c r="U4" s="70"/>
    </row>
    <row r="5" spans="1:21" x14ac:dyDescent="0.25">
      <c r="B5" s="116"/>
      <c r="C5" s="117">
        <v>10</v>
      </c>
      <c r="D5" s="117">
        <v>10</v>
      </c>
      <c r="E5" s="117">
        <v>10</v>
      </c>
      <c r="F5" s="117">
        <v>10</v>
      </c>
      <c r="G5" s="117">
        <v>5</v>
      </c>
      <c r="H5" s="117">
        <v>5</v>
      </c>
      <c r="I5" s="117">
        <v>15</v>
      </c>
      <c r="J5" s="117">
        <v>5</v>
      </c>
      <c r="K5" s="117">
        <v>5</v>
      </c>
      <c r="L5" s="117"/>
      <c r="M5" s="140">
        <v>75</v>
      </c>
      <c r="N5" s="70"/>
      <c r="O5" s="70"/>
      <c r="P5" s="546"/>
      <c r="Q5" s="70"/>
      <c r="R5" s="70"/>
      <c r="S5" s="70"/>
      <c r="T5" s="70"/>
      <c r="U5" s="70"/>
    </row>
    <row r="6" spans="1:21" x14ac:dyDescent="0.25">
      <c r="A6" s="70"/>
      <c r="B6" s="118" t="s">
        <v>109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141"/>
      <c r="N6" s="70"/>
      <c r="O6" s="70"/>
      <c r="P6" s="546"/>
      <c r="Q6" s="70"/>
      <c r="R6" s="70"/>
      <c r="S6" s="70"/>
      <c r="T6" s="70"/>
      <c r="U6" s="70"/>
    </row>
    <row r="7" spans="1:21" s="97" customFormat="1" x14ac:dyDescent="0.25">
      <c r="A7" s="95" t="s">
        <v>86</v>
      </c>
      <c r="B7" s="124" t="s">
        <v>305</v>
      </c>
      <c r="C7" s="95">
        <v>9</v>
      </c>
      <c r="D7" s="95">
        <v>8</v>
      </c>
      <c r="E7" s="95">
        <v>8</v>
      </c>
      <c r="F7" s="95">
        <v>8</v>
      </c>
      <c r="G7" s="95">
        <v>4</v>
      </c>
      <c r="H7" s="95">
        <v>4</v>
      </c>
      <c r="I7" s="95">
        <v>11</v>
      </c>
      <c r="J7" s="95">
        <v>5</v>
      </c>
      <c r="K7" s="95">
        <v>5</v>
      </c>
      <c r="L7" s="95"/>
      <c r="M7" s="142">
        <f>C7+D7+E7+F7+G7+H7+I7+J7+K7-L7</f>
        <v>62</v>
      </c>
      <c r="N7" s="653">
        <v>61</v>
      </c>
      <c r="O7" s="95"/>
      <c r="P7" s="564"/>
      <c r="Q7" s="95"/>
      <c r="R7" s="95"/>
      <c r="S7" s="95"/>
      <c r="T7" s="95"/>
      <c r="U7" s="95"/>
    </row>
    <row r="8" spans="1:21" s="97" customFormat="1" x14ac:dyDescent="0.25">
      <c r="A8" s="95" t="s">
        <v>44</v>
      </c>
      <c r="B8" s="124"/>
      <c r="C8" s="95">
        <v>9</v>
      </c>
      <c r="D8" s="95">
        <v>8</v>
      </c>
      <c r="E8" s="95">
        <v>8</v>
      </c>
      <c r="F8" s="95">
        <v>7</v>
      </c>
      <c r="G8" s="95">
        <v>4</v>
      </c>
      <c r="H8" s="95">
        <v>4</v>
      </c>
      <c r="I8" s="95">
        <v>11</v>
      </c>
      <c r="J8" s="95">
        <v>3</v>
      </c>
      <c r="K8" s="95">
        <v>3</v>
      </c>
      <c r="L8" s="95"/>
      <c r="M8" s="142">
        <f t="shared" ref="M8:M38" si="0">C8+D8+E8+F8+G8+H8+I8+J8+K8-L8</f>
        <v>57</v>
      </c>
      <c r="N8" s="653"/>
      <c r="O8" s="95"/>
      <c r="P8" s="564"/>
      <c r="Q8" s="95"/>
      <c r="R8" s="95"/>
      <c r="S8" s="95"/>
      <c r="T8" s="95"/>
      <c r="U8" s="95"/>
    </row>
    <row r="9" spans="1:21" s="97" customFormat="1" x14ac:dyDescent="0.25">
      <c r="A9" s="95" t="s">
        <v>45</v>
      </c>
      <c r="B9" s="124"/>
      <c r="C9" s="95">
        <v>9</v>
      </c>
      <c r="D9" s="95">
        <v>10</v>
      </c>
      <c r="E9" s="95">
        <v>10</v>
      </c>
      <c r="F9" s="95">
        <v>8</v>
      </c>
      <c r="G9" s="95">
        <v>5</v>
      </c>
      <c r="H9" s="95">
        <v>5</v>
      </c>
      <c r="I9" s="95">
        <v>14</v>
      </c>
      <c r="J9" s="95">
        <v>4</v>
      </c>
      <c r="K9" s="95">
        <v>4</v>
      </c>
      <c r="L9" s="95"/>
      <c r="M9" s="142">
        <f t="shared" si="0"/>
        <v>69</v>
      </c>
      <c r="N9" s="653"/>
      <c r="O9" s="95"/>
      <c r="P9" s="564"/>
      <c r="Q9" s="95"/>
      <c r="R9" s="95">
        <f>(M7+M8+M9+M10+M11)/5</f>
        <v>61</v>
      </c>
      <c r="S9" s="95"/>
      <c r="T9" s="95"/>
      <c r="U9" s="95"/>
    </row>
    <row r="10" spans="1:21" s="97" customFormat="1" x14ac:dyDescent="0.25">
      <c r="A10" s="95" t="s">
        <v>33</v>
      </c>
      <c r="B10" s="124"/>
      <c r="C10" s="95">
        <v>9</v>
      </c>
      <c r="D10" s="95">
        <v>8</v>
      </c>
      <c r="E10" s="95">
        <v>8</v>
      </c>
      <c r="F10" s="95">
        <v>8</v>
      </c>
      <c r="G10" s="95">
        <v>4</v>
      </c>
      <c r="H10" s="95">
        <v>3</v>
      </c>
      <c r="I10" s="95">
        <v>12</v>
      </c>
      <c r="J10" s="95">
        <v>4</v>
      </c>
      <c r="K10" s="95">
        <v>4</v>
      </c>
      <c r="L10" s="95"/>
      <c r="M10" s="142">
        <f t="shared" si="0"/>
        <v>60</v>
      </c>
      <c r="N10" s="653"/>
      <c r="O10" s="95"/>
      <c r="P10" s="564">
        <v>2</v>
      </c>
      <c r="Q10" s="95"/>
      <c r="R10" s="95"/>
      <c r="S10" s="95"/>
      <c r="T10" s="95"/>
      <c r="U10" s="95"/>
    </row>
    <row r="11" spans="1:21" s="97" customFormat="1" x14ac:dyDescent="0.25">
      <c r="A11" s="95" t="s">
        <v>42</v>
      </c>
      <c r="B11" s="124"/>
      <c r="C11" s="95">
        <v>8</v>
      </c>
      <c r="D11" s="95">
        <v>8</v>
      </c>
      <c r="E11" s="95">
        <v>7</v>
      </c>
      <c r="F11" s="95">
        <v>8</v>
      </c>
      <c r="G11" s="95">
        <v>4</v>
      </c>
      <c r="H11" s="95">
        <v>4</v>
      </c>
      <c r="I11" s="95">
        <v>10</v>
      </c>
      <c r="J11" s="95">
        <v>4</v>
      </c>
      <c r="K11" s="95">
        <v>4</v>
      </c>
      <c r="L11" s="95"/>
      <c r="M11" s="142">
        <f t="shared" si="0"/>
        <v>57</v>
      </c>
      <c r="N11" s="653"/>
      <c r="O11" s="95">
        <f>N7*100/75</f>
        <v>81.333333333333329</v>
      </c>
      <c r="P11" s="564"/>
      <c r="Q11" s="95"/>
      <c r="R11" s="95"/>
      <c r="S11" s="95"/>
      <c r="T11" s="95"/>
      <c r="U11" s="95"/>
    </row>
    <row r="12" spans="1:21" s="122" customFormat="1" x14ac:dyDescent="0.25">
      <c r="A12" s="120" t="s">
        <v>86</v>
      </c>
      <c r="B12" s="121" t="s">
        <v>292</v>
      </c>
      <c r="C12" s="120">
        <v>8</v>
      </c>
      <c r="D12" s="120">
        <v>7</v>
      </c>
      <c r="E12" s="120">
        <v>7</v>
      </c>
      <c r="F12" s="120">
        <v>8</v>
      </c>
      <c r="G12" s="120">
        <v>4</v>
      </c>
      <c r="H12" s="120">
        <v>4</v>
      </c>
      <c r="I12" s="120">
        <v>9</v>
      </c>
      <c r="J12" s="120">
        <v>5</v>
      </c>
      <c r="K12" s="120">
        <v>5</v>
      </c>
      <c r="L12" s="120"/>
      <c r="M12" s="142">
        <f t="shared" si="0"/>
        <v>57</v>
      </c>
      <c r="N12" s="654">
        <v>55.8</v>
      </c>
      <c r="O12" s="120"/>
      <c r="P12" s="553"/>
      <c r="Q12" s="120"/>
      <c r="R12" s="120"/>
      <c r="S12" s="120"/>
      <c r="T12" s="120"/>
      <c r="U12" s="120"/>
    </row>
    <row r="13" spans="1:21" s="122" customFormat="1" x14ac:dyDescent="0.25">
      <c r="A13" s="120" t="s">
        <v>44</v>
      </c>
      <c r="B13" s="121"/>
      <c r="C13" s="120">
        <v>8</v>
      </c>
      <c r="D13" s="120">
        <v>6</v>
      </c>
      <c r="E13" s="120">
        <v>6</v>
      </c>
      <c r="F13" s="120">
        <v>6</v>
      </c>
      <c r="G13" s="120">
        <v>3</v>
      </c>
      <c r="H13" s="120">
        <v>3</v>
      </c>
      <c r="I13" s="120">
        <v>9</v>
      </c>
      <c r="J13" s="120">
        <v>4</v>
      </c>
      <c r="K13" s="120">
        <v>4</v>
      </c>
      <c r="L13" s="120"/>
      <c r="M13" s="142">
        <f t="shared" si="0"/>
        <v>49</v>
      </c>
      <c r="N13" s="654"/>
      <c r="O13" s="120"/>
      <c r="P13" s="553"/>
      <c r="Q13" s="120"/>
      <c r="R13" s="120"/>
      <c r="S13" s="120"/>
      <c r="T13" s="120"/>
      <c r="U13" s="120"/>
    </row>
    <row r="14" spans="1:21" s="122" customFormat="1" x14ac:dyDescent="0.25">
      <c r="A14" s="120" t="s">
        <v>45</v>
      </c>
      <c r="B14" s="121"/>
      <c r="C14" s="120">
        <v>8</v>
      </c>
      <c r="D14" s="120">
        <v>9</v>
      </c>
      <c r="E14" s="120">
        <v>10</v>
      </c>
      <c r="F14" s="120">
        <v>8</v>
      </c>
      <c r="G14" s="120">
        <v>5</v>
      </c>
      <c r="H14" s="120">
        <v>5</v>
      </c>
      <c r="I14" s="120">
        <v>13</v>
      </c>
      <c r="J14" s="120">
        <v>4</v>
      </c>
      <c r="K14" s="120">
        <v>4</v>
      </c>
      <c r="L14" s="120"/>
      <c r="M14" s="142">
        <f t="shared" si="0"/>
        <v>66</v>
      </c>
      <c r="N14" s="654"/>
      <c r="O14" s="120"/>
      <c r="P14" s="553"/>
      <c r="Q14" s="120"/>
      <c r="R14" s="120">
        <f>(M12+M13+M14+M15+M16)/5</f>
        <v>55.8</v>
      </c>
      <c r="S14" s="120"/>
      <c r="T14" s="120"/>
      <c r="U14" s="120"/>
    </row>
    <row r="15" spans="1:21" s="122" customFormat="1" x14ac:dyDescent="0.25">
      <c r="A15" s="120" t="s">
        <v>33</v>
      </c>
      <c r="B15" s="121"/>
      <c r="C15" s="120">
        <v>8</v>
      </c>
      <c r="D15" s="120">
        <v>8</v>
      </c>
      <c r="E15" s="120">
        <v>7</v>
      </c>
      <c r="F15" s="120">
        <v>7</v>
      </c>
      <c r="G15" s="120">
        <v>4</v>
      </c>
      <c r="H15" s="120">
        <v>3</v>
      </c>
      <c r="I15" s="120">
        <v>12</v>
      </c>
      <c r="J15" s="120">
        <v>4</v>
      </c>
      <c r="K15" s="120">
        <v>4</v>
      </c>
      <c r="L15" s="120"/>
      <c r="M15" s="142">
        <f t="shared" si="0"/>
        <v>57</v>
      </c>
      <c r="N15" s="654"/>
      <c r="O15" s="120"/>
      <c r="P15" s="553">
        <v>3</v>
      </c>
      <c r="Q15" s="120"/>
      <c r="R15" s="120"/>
      <c r="S15" s="120"/>
      <c r="T15" s="120"/>
      <c r="U15" s="120"/>
    </row>
    <row r="16" spans="1:21" s="122" customFormat="1" ht="13.15" customHeight="1" x14ac:dyDescent="0.25">
      <c r="A16" s="120" t="s">
        <v>42</v>
      </c>
      <c r="B16" s="121"/>
      <c r="C16" s="120">
        <v>7</v>
      </c>
      <c r="D16" s="120">
        <v>7</v>
      </c>
      <c r="E16" s="120">
        <v>6</v>
      </c>
      <c r="F16" s="120">
        <v>7</v>
      </c>
      <c r="G16" s="120">
        <v>3</v>
      </c>
      <c r="H16" s="120">
        <v>3</v>
      </c>
      <c r="I16" s="120">
        <v>8</v>
      </c>
      <c r="J16" s="120">
        <v>5</v>
      </c>
      <c r="K16" s="120">
        <v>4</v>
      </c>
      <c r="L16" s="120"/>
      <c r="M16" s="142">
        <f t="shared" si="0"/>
        <v>50</v>
      </c>
      <c r="N16" s="654"/>
      <c r="O16" s="120">
        <f>N12*100/75</f>
        <v>74.400000000000006</v>
      </c>
      <c r="P16" s="553"/>
      <c r="Q16" s="120"/>
      <c r="R16" s="120"/>
      <c r="S16" s="120"/>
      <c r="T16" s="120"/>
      <c r="U16" s="120"/>
    </row>
    <row r="17" spans="1:21" s="132" customFormat="1" x14ac:dyDescent="0.25">
      <c r="A17" s="130" t="s">
        <v>86</v>
      </c>
      <c r="B17" s="131" t="s">
        <v>306</v>
      </c>
      <c r="C17" s="130">
        <v>10</v>
      </c>
      <c r="D17" s="130">
        <v>10</v>
      </c>
      <c r="E17" s="130">
        <v>10</v>
      </c>
      <c r="F17" s="130">
        <v>10</v>
      </c>
      <c r="G17" s="130">
        <v>5</v>
      </c>
      <c r="H17" s="130">
        <v>5</v>
      </c>
      <c r="I17" s="130">
        <v>13</v>
      </c>
      <c r="J17" s="130">
        <v>5</v>
      </c>
      <c r="K17" s="130">
        <v>5</v>
      </c>
      <c r="L17" s="130">
        <v>2</v>
      </c>
      <c r="M17" s="142">
        <f t="shared" si="0"/>
        <v>71</v>
      </c>
      <c r="N17" s="655">
        <v>68</v>
      </c>
      <c r="O17" s="130"/>
      <c r="P17" s="567"/>
      <c r="Q17" s="130"/>
      <c r="R17" s="130"/>
      <c r="S17" s="130"/>
      <c r="T17" s="130"/>
      <c r="U17" s="130"/>
    </row>
    <row r="18" spans="1:21" s="132" customFormat="1" x14ac:dyDescent="0.25">
      <c r="A18" s="130" t="s">
        <v>44</v>
      </c>
      <c r="B18" s="131"/>
      <c r="C18" s="130">
        <v>10</v>
      </c>
      <c r="D18" s="130">
        <v>9</v>
      </c>
      <c r="E18" s="130">
        <v>9</v>
      </c>
      <c r="F18" s="130">
        <v>8</v>
      </c>
      <c r="G18" s="130">
        <v>5</v>
      </c>
      <c r="H18" s="130">
        <v>4</v>
      </c>
      <c r="I18" s="130">
        <v>13</v>
      </c>
      <c r="J18" s="130">
        <v>3</v>
      </c>
      <c r="K18" s="130">
        <v>3</v>
      </c>
      <c r="L18" s="130"/>
      <c r="M18" s="142">
        <f t="shared" si="0"/>
        <v>64</v>
      </c>
      <c r="N18" s="655"/>
      <c r="O18" s="130"/>
      <c r="P18" s="567"/>
      <c r="Q18" s="130"/>
      <c r="R18" s="130"/>
      <c r="S18" s="130"/>
      <c r="T18" s="130"/>
      <c r="U18" s="130"/>
    </row>
    <row r="19" spans="1:21" s="132" customFormat="1" x14ac:dyDescent="0.25">
      <c r="A19" s="130" t="s">
        <v>45</v>
      </c>
      <c r="B19" s="131"/>
      <c r="C19" s="130">
        <v>10</v>
      </c>
      <c r="D19" s="130">
        <v>10</v>
      </c>
      <c r="E19" s="130">
        <v>10</v>
      </c>
      <c r="F19" s="130">
        <v>10</v>
      </c>
      <c r="G19" s="130">
        <v>5</v>
      </c>
      <c r="H19" s="130">
        <v>5</v>
      </c>
      <c r="I19" s="130">
        <v>13</v>
      </c>
      <c r="J19" s="130">
        <v>4</v>
      </c>
      <c r="K19" s="130">
        <v>4</v>
      </c>
      <c r="L19" s="130"/>
      <c r="M19" s="142">
        <f t="shared" si="0"/>
        <v>71</v>
      </c>
      <c r="N19" s="655"/>
      <c r="O19" s="130"/>
      <c r="P19" s="567">
        <v>1</v>
      </c>
      <c r="Q19" s="130"/>
      <c r="R19" s="130">
        <f>(M17+M18+M19+M20+M21)/5</f>
        <v>68</v>
      </c>
      <c r="S19" s="130"/>
      <c r="T19" s="130"/>
      <c r="U19" s="130"/>
    </row>
    <row r="20" spans="1:21" s="132" customFormat="1" x14ac:dyDescent="0.25">
      <c r="A20" s="130" t="s">
        <v>33</v>
      </c>
      <c r="B20" s="131"/>
      <c r="C20" s="130">
        <v>10</v>
      </c>
      <c r="D20" s="130">
        <v>9</v>
      </c>
      <c r="E20" s="130">
        <v>9</v>
      </c>
      <c r="F20" s="130">
        <v>8</v>
      </c>
      <c r="G20" s="130">
        <v>4</v>
      </c>
      <c r="H20" s="130">
        <v>4</v>
      </c>
      <c r="I20" s="130">
        <v>12</v>
      </c>
      <c r="J20" s="130">
        <v>5</v>
      </c>
      <c r="K20" s="130">
        <v>5</v>
      </c>
      <c r="L20" s="130"/>
      <c r="M20" s="142">
        <f t="shared" si="0"/>
        <v>66</v>
      </c>
      <c r="N20" s="655"/>
      <c r="O20" s="130"/>
      <c r="P20" s="567"/>
      <c r="Q20" s="130"/>
      <c r="R20" s="130"/>
      <c r="S20" s="130"/>
      <c r="T20" s="130"/>
      <c r="U20" s="130"/>
    </row>
    <row r="21" spans="1:21" s="132" customFormat="1" x14ac:dyDescent="0.25">
      <c r="A21" s="130" t="s">
        <v>42</v>
      </c>
      <c r="B21" s="131"/>
      <c r="C21" s="130">
        <v>9</v>
      </c>
      <c r="D21" s="130">
        <v>9</v>
      </c>
      <c r="E21" s="130">
        <v>8</v>
      </c>
      <c r="F21" s="130">
        <v>9</v>
      </c>
      <c r="G21" s="130">
        <v>5</v>
      </c>
      <c r="H21" s="130">
        <v>5</v>
      </c>
      <c r="I21" s="130">
        <v>13</v>
      </c>
      <c r="J21" s="130">
        <v>5</v>
      </c>
      <c r="K21" s="130">
        <v>5</v>
      </c>
      <c r="L21" s="130"/>
      <c r="M21" s="142">
        <f t="shared" si="0"/>
        <v>68</v>
      </c>
      <c r="N21" s="655"/>
      <c r="O21" s="130">
        <f>N17*100/75</f>
        <v>90.666666666666671</v>
      </c>
      <c r="P21" s="567"/>
      <c r="Q21" s="130"/>
      <c r="R21" s="130"/>
      <c r="S21" s="130"/>
      <c r="T21" s="130"/>
      <c r="U21" s="130"/>
    </row>
    <row r="22" spans="1:21" x14ac:dyDescent="0.25">
      <c r="A22" s="70"/>
      <c r="B22" s="119" t="s">
        <v>110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142">
        <f t="shared" si="0"/>
        <v>0</v>
      </c>
      <c r="N22" s="70"/>
      <c r="O22" s="70"/>
      <c r="P22" s="546"/>
      <c r="Q22" s="70"/>
      <c r="R22" s="70"/>
      <c r="S22" s="70"/>
      <c r="T22" s="70"/>
      <c r="U22" s="70"/>
    </row>
    <row r="23" spans="1:21" s="129" customFormat="1" x14ac:dyDescent="0.25">
      <c r="A23" s="127" t="s">
        <v>86</v>
      </c>
      <c r="B23" s="128" t="s">
        <v>307</v>
      </c>
      <c r="C23" s="127">
        <v>9</v>
      </c>
      <c r="D23" s="127">
        <v>9</v>
      </c>
      <c r="E23" s="127">
        <v>8</v>
      </c>
      <c r="F23" s="127">
        <v>9</v>
      </c>
      <c r="G23" s="127">
        <v>5</v>
      </c>
      <c r="H23" s="127">
        <v>5</v>
      </c>
      <c r="I23" s="127">
        <v>13</v>
      </c>
      <c r="J23" s="127">
        <v>4</v>
      </c>
      <c r="K23" s="127">
        <v>4</v>
      </c>
      <c r="L23" s="127">
        <v>2</v>
      </c>
      <c r="M23" s="142">
        <f t="shared" si="0"/>
        <v>64</v>
      </c>
      <c r="N23" s="656">
        <v>57.4</v>
      </c>
      <c r="O23" s="127"/>
      <c r="P23" s="568"/>
      <c r="Q23" s="127"/>
      <c r="R23" s="127"/>
      <c r="S23" s="127"/>
      <c r="T23" s="127"/>
      <c r="U23" s="127"/>
    </row>
    <row r="24" spans="1:21" s="129" customFormat="1" x14ac:dyDescent="0.25">
      <c r="A24" s="127" t="s">
        <v>44</v>
      </c>
      <c r="B24" s="128"/>
      <c r="C24" s="127">
        <v>7</v>
      </c>
      <c r="D24" s="127">
        <v>6</v>
      </c>
      <c r="E24" s="127">
        <v>6</v>
      </c>
      <c r="F24" s="127">
        <v>5</v>
      </c>
      <c r="G24" s="127">
        <v>2</v>
      </c>
      <c r="H24" s="127">
        <v>2</v>
      </c>
      <c r="I24" s="127">
        <v>10</v>
      </c>
      <c r="J24" s="127">
        <v>2</v>
      </c>
      <c r="K24" s="127">
        <v>2</v>
      </c>
      <c r="L24" s="127"/>
      <c r="M24" s="142">
        <f t="shared" si="0"/>
        <v>42</v>
      </c>
      <c r="N24" s="656"/>
      <c r="O24" s="127"/>
      <c r="P24" s="568"/>
      <c r="Q24" s="127"/>
      <c r="R24" s="127"/>
      <c r="S24" s="127"/>
      <c r="T24" s="127"/>
      <c r="U24" s="127"/>
    </row>
    <row r="25" spans="1:21" s="129" customFormat="1" x14ac:dyDescent="0.25">
      <c r="A25" s="127" t="s">
        <v>45</v>
      </c>
      <c r="B25" s="128"/>
      <c r="C25" s="127">
        <v>9</v>
      </c>
      <c r="D25" s="127">
        <v>9</v>
      </c>
      <c r="E25" s="127">
        <v>10</v>
      </c>
      <c r="F25" s="127">
        <v>9</v>
      </c>
      <c r="G25" s="127">
        <v>5</v>
      </c>
      <c r="H25" s="127">
        <v>5</v>
      </c>
      <c r="I25" s="127">
        <v>14</v>
      </c>
      <c r="J25" s="127">
        <v>4</v>
      </c>
      <c r="K25" s="127">
        <v>4</v>
      </c>
      <c r="L25" s="127"/>
      <c r="M25" s="142">
        <f t="shared" si="0"/>
        <v>69</v>
      </c>
      <c r="N25" s="656"/>
      <c r="O25" s="127"/>
      <c r="P25" s="568"/>
      <c r="Q25" s="127"/>
      <c r="R25" s="127">
        <f>(M23+M24+M25+M26+M27)/5</f>
        <v>57.4</v>
      </c>
      <c r="S25" s="127"/>
      <c r="T25" s="127"/>
      <c r="U25" s="127"/>
    </row>
    <row r="26" spans="1:21" s="129" customFormat="1" x14ac:dyDescent="0.25">
      <c r="A26" s="127" t="s">
        <v>33</v>
      </c>
      <c r="B26" s="128"/>
      <c r="C26" s="127">
        <v>9</v>
      </c>
      <c r="D26" s="127">
        <v>9</v>
      </c>
      <c r="E26" s="127">
        <v>9</v>
      </c>
      <c r="F26" s="127">
        <v>10</v>
      </c>
      <c r="G26" s="127">
        <v>4</v>
      </c>
      <c r="H26" s="127">
        <v>4</v>
      </c>
      <c r="I26" s="127">
        <v>12</v>
      </c>
      <c r="J26" s="127">
        <v>4</v>
      </c>
      <c r="K26" s="127">
        <v>5</v>
      </c>
      <c r="L26" s="127"/>
      <c r="M26" s="142">
        <f t="shared" si="0"/>
        <v>66</v>
      </c>
      <c r="N26" s="656"/>
      <c r="O26" s="127"/>
      <c r="P26" s="568">
        <v>2</v>
      </c>
      <c r="Q26" s="127"/>
      <c r="R26" s="127"/>
      <c r="S26" s="127"/>
      <c r="T26" s="127"/>
      <c r="U26" s="127"/>
    </row>
    <row r="27" spans="1:21" s="129" customFormat="1" x14ac:dyDescent="0.25">
      <c r="A27" s="127" t="s">
        <v>42</v>
      </c>
      <c r="B27" s="128"/>
      <c r="C27" s="127">
        <v>7</v>
      </c>
      <c r="D27" s="127">
        <v>7</v>
      </c>
      <c r="E27" s="127">
        <v>6</v>
      </c>
      <c r="F27" s="127">
        <v>6</v>
      </c>
      <c r="G27" s="127">
        <v>3</v>
      </c>
      <c r="H27" s="127">
        <v>3</v>
      </c>
      <c r="I27" s="127">
        <v>10</v>
      </c>
      <c r="J27" s="127">
        <v>2</v>
      </c>
      <c r="K27" s="127">
        <v>2</v>
      </c>
      <c r="L27" s="127"/>
      <c r="M27" s="142">
        <f t="shared" si="0"/>
        <v>46</v>
      </c>
      <c r="N27" s="656"/>
      <c r="O27" s="127">
        <f>N23*100/75</f>
        <v>76.533333333333331</v>
      </c>
      <c r="P27" s="568"/>
      <c r="Q27" s="127"/>
      <c r="R27" s="127"/>
      <c r="S27" s="127"/>
      <c r="T27" s="127"/>
      <c r="U27" s="127"/>
    </row>
    <row r="28" spans="1:21" s="135" customFormat="1" x14ac:dyDescent="0.25">
      <c r="A28" s="133" t="s">
        <v>86</v>
      </c>
      <c r="B28" s="134" t="s">
        <v>302</v>
      </c>
      <c r="C28" s="133">
        <v>10</v>
      </c>
      <c r="D28" s="133">
        <v>8</v>
      </c>
      <c r="E28" s="133">
        <v>8</v>
      </c>
      <c r="F28" s="133">
        <v>9</v>
      </c>
      <c r="G28" s="133">
        <v>5</v>
      </c>
      <c r="H28" s="133">
        <v>5</v>
      </c>
      <c r="I28" s="133">
        <v>11</v>
      </c>
      <c r="J28" s="133">
        <v>5</v>
      </c>
      <c r="K28" s="133">
        <v>5</v>
      </c>
      <c r="L28" s="133"/>
      <c r="M28" s="142">
        <f t="shared" si="0"/>
        <v>66</v>
      </c>
      <c r="N28" s="657">
        <v>66</v>
      </c>
      <c r="O28" s="133"/>
      <c r="P28" s="569"/>
      <c r="Q28" s="133"/>
      <c r="R28" s="133"/>
      <c r="S28" s="133"/>
      <c r="T28" s="133"/>
      <c r="U28" s="133"/>
    </row>
    <row r="29" spans="1:21" s="135" customFormat="1" x14ac:dyDescent="0.25">
      <c r="A29" s="133" t="s">
        <v>44</v>
      </c>
      <c r="B29" s="134"/>
      <c r="C29" s="133">
        <v>8</v>
      </c>
      <c r="D29" s="133">
        <v>8</v>
      </c>
      <c r="E29" s="133">
        <v>8</v>
      </c>
      <c r="F29" s="133">
        <v>8</v>
      </c>
      <c r="G29" s="133">
        <v>4</v>
      </c>
      <c r="H29" s="133">
        <v>4</v>
      </c>
      <c r="I29" s="133">
        <v>10</v>
      </c>
      <c r="J29" s="133">
        <v>4</v>
      </c>
      <c r="K29" s="133">
        <v>4</v>
      </c>
      <c r="L29" s="133"/>
      <c r="M29" s="142">
        <f t="shared" si="0"/>
        <v>58</v>
      </c>
      <c r="N29" s="657"/>
      <c r="O29" s="133"/>
      <c r="P29" s="569"/>
      <c r="Q29" s="133"/>
      <c r="R29" s="133"/>
      <c r="S29" s="133"/>
      <c r="T29" s="133"/>
      <c r="U29" s="133"/>
    </row>
    <row r="30" spans="1:21" s="135" customFormat="1" x14ac:dyDescent="0.25">
      <c r="A30" s="133" t="s">
        <v>45</v>
      </c>
      <c r="B30" s="134"/>
      <c r="C30" s="133">
        <v>10</v>
      </c>
      <c r="D30" s="133">
        <v>10</v>
      </c>
      <c r="E30" s="133">
        <v>10</v>
      </c>
      <c r="F30" s="133">
        <v>10</v>
      </c>
      <c r="G30" s="133">
        <v>5</v>
      </c>
      <c r="H30" s="133">
        <v>5</v>
      </c>
      <c r="I30" s="133">
        <v>15</v>
      </c>
      <c r="J30" s="133">
        <v>4</v>
      </c>
      <c r="K30" s="133">
        <v>4</v>
      </c>
      <c r="L30" s="133"/>
      <c r="M30" s="142">
        <f t="shared" si="0"/>
        <v>73</v>
      </c>
      <c r="N30" s="657"/>
      <c r="O30" s="133"/>
      <c r="P30" s="569">
        <v>1</v>
      </c>
      <c r="Q30" s="133"/>
      <c r="R30" s="133">
        <f>(M28+M29+M30+M31+M32)/5</f>
        <v>66</v>
      </c>
      <c r="S30" s="133"/>
      <c r="T30" s="133"/>
      <c r="U30" s="133"/>
    </row>
    <row r="31" spans="1:21" s="135" customFormat="1" x14ac:dyDescent="0.25">
      <c r="A31" s="133" t="s">
        <v>33</v>
      </c>
      <c r="B31" s="134"/>
      <c r="C31" s="135">
        <v>10</v>
      </c>
      <c r="D31" s="135">
        <v>10</v>
      </c>
      <c r="E31" s="135">
        <v>10</v>
      </c>
      <c r="F31" s="135">
        <v>10</v>
      </c>
      <c r="G31" s="135">
        <v>5</v>
      </c>
      <c r="H31" s="135">
        <v>5</v>
      </c>
      <c r="I31" s="135">
        <v>13</v>
      </c>
      <c r="J31" s="135">
        <v>4</v>
      </c>
      <c r="K31" s="135">
        <v>5</v>
      </c>
      <c r="L31" s="133"/>
      <c r="M31" s="142">
        <f t="shared" si="0"/>
        <v>72</v>
      </c>
      <c r="N31" s="657"/>
      <c r="O31" s="133"/>
      <c r="P31" s="569"/>
      <c r="Q31" s="133"/>
      <c r="R31" s="133"/>
      <c r="S31" s="133"/>
      <c r="T31" s="133"/>
      <c r="U31" s="133"/>
    </row>
    <row r="32" spans="1:21" s="135" customFormat="1" x14ac:dyDescent="0.25">
      <c r="A32" s="133" t="s">
        <v>42</v>
      </c>
      <c r="B32" s="134"/>
      <c r="C32" s="133">
        <v>8</v>
      </c>
      <c r="D32" s="133">
        <v>8</v>
      </c>
      <c r="E32" s="133">
        <v>7</v>
      </c>
      <c r="F32" s="133">
        <v>8</v>
      </c>
      <c r="G32" s="133">
        <v>4</v>
      </c>
      <c r="H32" s="133">
        <v>5</v>
      </c>
      <c r="I32" s="133">
        <v>11</v>
      </c>
      <c r="J32" s="133">
        <v>5</v>
      </c>
      <c r="K32" s="133">
        <v>5</v>
      </c>
      <c r="L32" s="133"/>
      <c r="M32" s="142">
        <f t="shared" si="0"/>
        <v>61</v>
      </c>
      <c r="N32" s="657"/>
      <c r="O32" s="133">
        <f>N28*100/75</f>
        <v>88</v>
      </c>
      <c r="P32" s="569"/>
      <c r="Q32" s="133"/>
      <c r="R32" s="133"/>
      <c r="S32" s="133"/>
      <c r="T32" s="133"/>
      <c r="U32" s="133"/>
    </row>
    <row r="33" spans="1:21" x14ac:dyDescent="0.25">
      <c r="A33" s="70"/>
      <c r="B33" s="119" t="s">
        <v>111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142">
        <f t="shared" si="0"/>
        <v>0</v>
      </c>
      <c r="N33" s="70"/>
      <c r="O33" s="70"/>
      <c r="P33" s="546"/>
      <c r="Q33" s="70"/>
      <c r="R33" s="70"/>
      <c r="S33" s="70"/>
      <c r="T33" s="70"/>
      <c r="U33" s="70"/>
    </row>
    <row r="34" spans="1:21" s="138" customFormat="1" x14ac:dyDescent="0.25">
      <c r="A34" s="136" t="s">
        <v>86</v>
      </c>
      <c r="B34" s="137" t="s">
        <v>308</v>
      </c>
      <c r="C34" s="136">
        <v>8</v>
      </c>
      <c r="D34" s="136">
        <v>8</v>
      </c>
      <c r="E34" s="136">
        <v>8</v>
      </c>
      <c r="F34" s="136">
        <v>7</v>
      </c>
      <c r="G34" s="136">
        <v>4</v>
      </c>
      <c r="H34" s="136">
        <v>3</v>
      </c>
      <c r="I34" s="136">
        <v>11</v>
      </c>
      <c r="J34" s="136">
        <v>5</v>
      </c>
      <c r="K34" s="136">
        <v>5</v>
      </c>
      <c r="L34" s="136"/>
      <c r="M34" s="142">
        <f t="shared" si="0"/>
        <v>59</v>
      </c>
      <c r="N34" s="652">
        <v>61.6</v>
      </c>
      <c r="O34" s="136"/>
      <c r="P34" s="570"/>
      <c r="Q34" s="136"/>
      <c r="R34" s="136"/>
      <c r="S34" s="136"/>
      <c r="T34" s="136"/>
      <c r="U34" s="136"/>
    </row>
    <row r="35" spans="1:21" s="138" customFormat="1" x14ac:dyDescent="0.25">
      <c r="A35" s="136" t="s">
        <v>44</v>
      </c>
      <c r="B35" s="137"/>
      <c r="C35" s="136">
        <v>8</v>
      </c>
      <c r="D35" s="136">
        <v>7</v>
      </c>
      <c r="E35" s="136">
        <v>7</v>
      </c>
      <c r="F35" s="136">
        <v>6</v>
      </c>
      <c r="G35" s="136">
        <v>3</v>
      </c>
      <c r="H35" s="136">
        <v>3</v>
      </c>
      <c r="I35" s="136">
        <v>12</v>
      </c>
      <c r="J35" s="136">
        <v>4</v>
      </c>
      <c r="K35" s="136">
        <v>3</v>
      </c>
      <c r="L35" s="136"/>
      <c r="M35" s="142">
        <f t="shared" si="0"/>
        <v>53</v>
      </c>
      <c r="N35" s="652"/>
      <c r="O35" s="136"/>
      <c r="P35" s="570"/>
      <c r="Q35" s="136"/>
      <c r="R35" s="136"/>
      <c r="S35" s="136"/>
      <c r="T35" s="136"/>
      <c r="U35" s="136"/>
    </row>
    <row r="36" spans="1:21" s="138" customFormat="1" x14ac:dyDescent="0.25">
      <c r="A36" s="136" t="s">
        <v>45</v>
      </c>
      <c r="B36" s="137"/>
      <c r="C36" s="136">
        <v>10</v>
      </c>
      <c r="D36" s="136">
        <v>10</v>
      </c>
      <c r="E36" s="136">
        <v>10</v>
      </c>
      <c r="F36" s="136">
        <v>8</v>
      </c>
      <c r="G36" s="136">
        <v>5</v>
      </c>
      <c r="H36" s="136">
        <v>5</v>
      </c>
      <c r="I36" s="136">
        <v>14</v>
      </c>
      <c r="J36" s="136">
        <v>4</v>
      </c>
      <c r="K36" s="136">
        <v>4</v>
      </c>
      <c r="L36" s="136"/>
      <c r="M36" s="142">
        <f t="shared" si="0"/>
        <v>70</v>
      </c>
      <c r="N36" s="652"/>
      <c r="O36" s="136"/>
      <c r="P36" s="597">
        <v>2</v>
      </c>
      <c r="Q36" s="136"/>
      <c r="R36" s="136">
        <f>(M34+M35+M36+M37+M38)/5</f>
        <v>61.6</v>
      </c>
      <c r="S36" s="136"/>
      <c r="T36" s="136"/>
      <c r="U36" s="136"/>
    </row>
    <row r="37" spans="1:21" s="138" customFormat="1" x14ac:dyDescent="0.25">
      <c r="A37" s="136" t="s">
        <v>33</v>
      </c>
      <c r="B37" s="136"/>
      <c r="C37" s="136">
        <v>9</v>
      </c>
      <c r="D37" s="136">
        <v>9</v>
      </c>
      <c r="E37" s="136">
        <v>9</v>
      </c>
      <c r="F37" s="136">
        <v>9</v>
      </c>
      <c r="G37" s="136">
        <v>4</v>
      </c>
      <c r="H37" s="136">
        <v>4</v>
      </c>
      <c r="I37" s="136">
        <v>12</v>
      </c>
      <c r="J37" s="136">
        <v>4</v>
      </c>
      <c r="K37" s="136">
        <v>5</v>
      </c>
      <c r="L37" s="136"/>
      <c r="M37" s="142">
        <f t="shared" si="0"/>
        <v>65</v>
      </c>
      <c r="N37" s="652"/>
      <c r="O37" s="136"/>
      <c r="P37" s="570"/>
      <c r="Q37" s="136"/>
      <c r="R37" s="136"/>
      <c r="S37" s="136"/>
      <c r="T37" s="136"/>
      <c r="U37" s="136"/>
    </row>
    <row r="38" spans="1:21" s="138" customFormat="1" x14ac:dyDescent="0.25">
      <c r="A38" s="136" t="s">
        <v>42</v>
      </c>
      <c r="B38" s="136"/>
      <c r="C38" s="136">
        <v>9</v>
      </c>
      <c r="D38" s="136">
        <v>9</v>
      </c>
      <c r="E38" s="136">
        <v>7</v>
      </c>
      <c r="F38" s="136">
        <v>8</v>
      </c>
      <c r="G38" s="136">
        <v>4</v>
      </c>
      <c r="H38" s="136">
        <v>4</v>
      </c>
      <c r="I38" s="136">
        <v>10</v>
      </c>
      <c r="J38" s="136">
        <v>5</v>
      </c>
      <c r="K38" s="136">
        <v>5</v>
      </c>
      <c r="L38" s="136"/>
      <c r="M38" s="142">
        <f t="shared" si="0"/>
        <v>61</v>
      </c>
      <c r="N38" s="652"/>
      <c r="O38" s="136">
        <f>N34*100/75</f>
        <v>82.13333333333334</v>
      </c>
      <c r="P38" s="570"/>
      <c r="Q38" s="136"/>
      <c r="R38" s="136"/>
      <c r="S38" s="136"/>
      <c r="T38" s="136"/>
      <c r="U38" s="136"/>
    </row>
    <row r="39" spans="1:21" x14ac:dyDescent="0.25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143"/>
    </row>
  </sheetData>
  <mergeCells count="6">
    <mergeCell ref="N34:N38"/>
    <mergeCell ref="N7:N11"/>
    <mergeCell ref="N12:N16"/>
    <mergeCell ref="N17:N21"/>
    <mergeCell ref="N23:N27"/>
    <mergeCell ref="N28:N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1"/>
  <sheetViews>
    <sheetView zoomScale="80" zoomScaleNormal="80" workbookViewId="0">
      <selection activeCell="A2" sqref="A2"/>
    </sheetView>
  </sheetViews>
  <sheetFormatPr defaultRowHeight="26.25" x14ac:dyDescent="0.4"/>
  <cols>
    <col min="1" max="1" width="19.28515625" customWidth="1"/>
    <col min="2" max="2" width="17.28515625" customWidth="1"/>
    <col min="15" max="15" width="8.85546875" style="163"/>
    <col min="17" max="17" width="8.85546875" style="545"/>
  </cols>
  <sheetData>
    <row r="2" spans="1:21" x14ac:dyDescent="0.4">
      <c r="C2" s="145" t="s">
        <v>113</v>
      </c>
    </row>
    <row r="3" spans="1:21" ht="27" thickBot="1" x14ac:dyDescent="0.45"/>
    <row r="4" spans="1:21" ht="28.15" customHeight="1" x14ac:dyDescent="0.4">
      <c r="B4" s="146"/>
      <c r="C4" s="688" t="s">
        <v>3</v>
      </c>
      <c r="D4" s="688" t="s">
        <v>115</v>
      </c>
      <c r="E4" s="688" t="s">
        <v>116</v>
      </c>
      <c r="F4" s="688" t="s">
        <v>117</v>
      </c>
      <c r="G4" s="688" t="s">
        <v>118</v>
      </c>
      <c r="H4" s="688" t="s">
        <v>119</v>
      </c>
      <c r="I4" s="688" t="s">
        <v>120</v>
      </c>
      <c r="J4" s="688" t="s">
        <v>120</v>
      </c>
      <c r="K4" s="688" t="s">
        <v>121</v>
      </c>
      <c r="L4" s="688" t="s">
        <v>122</v>
      </c>
      <c r="M4" s="146" t="s">
        <v>95</v>
      </c>
      <c r="N4" s="688" t="s">
        <v>123</v>
      </c>
      <c r="O4" s="163" t="s">
        <v>309</v>
      </c>
      <c r="P4" t="s">
        <v>34</v>
      </c>
    </row>
    <row r="5" spans="1:21" ht="27" thickBot="1" x14ac:dyDescent="0.45">
      <c r="B5" s="147" t="s">
        <v>114</v>
      </c>
      <c r="C5" s="689"/>
      <c r="D5" s="689"/>
      <c r="E5" s="689"/>
      <c r="F5" s="689"/>
      <c r="G5" s="689"/>
      <c r="H5" s="689"/>
      <c r="I5" s="689"/>
      <c r="J5" s="689"/>
      <c r="K5" s="689"/>
      <c r="L5" s="689"/>
      <c r="M5" s="147"/>
      <c r="N5" s="689"/>
    </row>
    <row r="6" spans="1:21" ht="27" thickBot="1" x14ac:dyDescent="0.45">
      <c r="B6" s="148"/>
      <c r="C6" s="149"/>
      <c r="D6" s="149"/>
      <c r="E6" s="149"/>
      <c r="F6" s="149"/>
      <c r="G6" s="149"/>
      <c r="H6" s="149"/>
      <c r="I6" s="149" t="s">
        <v>124</v>
      </c>
      <c r="J6" s="149" t="s">
        <v>125</v>
      </c>
      <c r="K6" s="149" t="s">
        <v>126</v>
      </c>
      <c r="L6" s="149"/>
      <c r="M6" s="149"/>
      <c r="N6" s="149"/>
    </row>
    <row r="7" spans="1:21" x14ac:dyDescent="0.4">
      <c r="B7" s="150"/>
      <c r="C7" s="151">
        <v>10</v>
      </c>
      <c r="D7" s="151">
        <v>5</v>
      </c>
      <c r="E7" s="151">
        <v>5</v>
      </c>
      <c r="F7" s="151">
        <v>5</v>
      </c>
      <c r="G7" s="151">
        <v>5</v>
      </c>
      <c r="H7" s="151">
        <v>5</v>
      </c>
      <c r="I7" s="151">
        <v>5</v>
      </c>
      <c r="J7" s="151">
        <v>5</v>
      </c>
      <c r="K7" s="151">
        <v>5</v>
      </c>
      <c r="L7" s="151">
        <v>10</v>
      </c>
      <c r="M7" s="151"/>
      <c r="N7" s="151">
        <v>60</v>
      </c>
      <c r="Q7" s="552" t="s">
        <v>294</v>
      </c>
    </row>
    <row r="8" spans="1:21" x14ac:dyDescent="0.4">
      <c r="A8" s="70"/>
      <c r="B8" s="165" t="s">
        <v>21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64"/>
      <c r="P8" s="70"/>
      <c r="Q8" s="546"/>
      <c r="R8" s="70"/>
      <c r="S8" s="70"/>
      <c r="T8" s="70"/>
      <c r="U8" s="70"/>
    </row>
    <row r="9" spans="1:21" s="122" customFormat="1" ht="14.45" customHeight="1" x14ac:dyDescent="0.25">
      <c r="A9" s="120" t="s">
        <v>29</v>
      </c>
      <c r="B9" s="120" t="s">
        <v>310</v>
      </c>
      <c r="C9" s="120">
        <v>7</v>
      </c>
      <c r="D9" s="120">
        <v>5</v>
      </c>
      <c r="E9" s="120">
        <v>3</v>
      </c>
      <c r="F9" s="120">
        <v>3</v>
      </c>
      <c r="G9" s="120">
        <v>3</v>
      </c>
      <c r="H9" s="120">
        <v>3</v>
      </c>
      <c r="I9" s="120">
        <v>3</v>
      </c>
      <c r="J9" s="120">
        <v>3</v>
      </c>
      <c r="K9" s="120">
        <v>3</v>
      </c>
      <c r="L9" s="120">
        <v>7</v>
      </c>
      <c r="M9" s="120">
        <v>1</v>
      </c>
      <c r="N9" s="120">
        <f>SUM(C9:M9)</f>
        <v>41</v>
      </c>
      <c r="O9" s="685">
        <v>41</v>
      </c>
      <c r="P9" s="120"/>
      <c r="Q9" s="553"/>
      <c r="R9" s="120"/>
      <c r="S9" s="120"/>
      <c r="T9" s="120"/>
      <c r="U9" s="120"/>
    </row>
    <row r="10" spans="1:21" s="122" customFormat="1" ht="14.45" customHeight="1" x14ac:dyDescent="0.25">
      <c r="A10" s="120" t="s">
        <v>129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686"/>
      <c r="P10" s="120"/>
      <c r="Q10" s="553"/>
      <c r="R10" s="120"/>
      <c r="S10" s="120"/>
      <c r="T10" s="120"/>
      <c r="U10" s="120"/>
    </row>
    <row r="11" spans="1:21" s="122" customFormat="1" ht="14.45" customHeight="1" x14ac:dyDescent="0.25">
      <c r="A11" s="120" t="s">
        <v>33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686"/>
      <c r="P11" s="120"/>
      <c r="Q11" s="553"/>
      <c r="R11" s="120">
        <f>(N9+N12+N13)/3</f>
        <v>41</v>
      </c>
      <c r="S11" s="120"/>
      <c r="T11" s="120"/>
      <c r="U11" s="120"/>
    </row>
    <row r="12" spans="1:21" s="122" customFormat="1" ht="14.45" customHeight="1" x14ac:dyDescent="0.25">
      <c r="A12" s="120" t="s">
        <v>130</v>
      </c>
      <c r="B12" s="120"/>
      <c r="C12" s="120">
        <v>6</v>
      </c>
      <c r="D12" s="120">
        <v>4</v>
      </c>
      <c r="E12" s="120">
        <v>3</v>
      </c>
      <c r="F12" s="120">
        <v>4</v>
      </c>
      <c r="G12" s="120">
        <v>4</v>
      </c>
      <c r="H12" s="120">
        <v>4</v>
      </c>
      <c r="I12" s="120">
        <v>4</v>
      </c>
      <c r="J12" s="120">
        <v>4</v>
      </c>
      <c r="K12" s="120">
        <v>4</v>
      </c>
      <c r="L12" s="120">
        <v>7</v>
      </c>
      <c r="M12" s="120"/>
      <c r="N12" s="120">
        <f>SUM(C12:M12)</f>
        <v>44</v>
      </c>
      <c r="O12" s="686"/>
      <c r="P12" s="120">
        <f>O9*100/60</f>
        <v>68.333333333333329</v>
      </c>
      <c r="Q12" s="553">
        <v>5</v>
      </c>
      <c r="R12" s="120"/>
      <c r="S12" s="120"/>
      <c r="T12" s="120"/>
      <c r="U12" s="120"/>
    </row>
    <row r="13" spans="1:21" s="122" customFormat="1" ht="14.45" customHeight="1" x14ac:dyDescent="0.25">
      <c r="A13" s="120" t="s">
        <v>32</v>
      </c>
      <c r="B13" s="120"/>
      <c r="C13" s="120">
        <v>6</v>
      </c>
      <c r="D13" s="120">
        <v>3</v>
      </c>
      <c r="E13" s="120">
        <v>2</v>
      </c>
      <c r="F13" s="120">
        <v>4</v>
      </c>
      <c r="G13" s="120">
        <v>4</v>
      </c>
      <c r="H13" s="120">
        <v>2</v>
      </c>
      <c r="I13" s="120">
        <v>3</v>
      </c>
      <c r="J13" s="120">
        <v>3</v>
      </c>
      <c r="K13" s="120">
        <v>3</v>
      </c>
      <c r="L13" s="120">
        <v>8</v>
      </c>
      <c r="M13" s="120"/>
      <c r="N13" s="120">
        <f>SUM(C13:M13)</f>
        <v>38</v>
      </c>
      <c r="O13" s="687"/>
      <c r="P13" s="120"/>
      <c r="Q13" s="553"/>
      <c r="R13" s="120"/>
      <c r="S13" s="120"/>
      <c r="T13" s="120"/>
      <c r="U13" s="120"/>
    </row>
    <row r="14" spans="1:21" s="97" customFormat="1" ht="15" x14ac:dyDescent="0.25">
      <c r="A14" s="95" t="s">
        <v>29</v>
      </c>
      <c r="B14" s="95" t="s">
        <v>296</v>
      </c>
      <c r="C14" s="95">
        <v>10</v>
      </c>
      <c r="D14" s="95">
        <v>5</v>
      </c>
      <c r="E14" s="95">
        <v>5</v>
      </c>
      <c r="F14" s="95">
        <v>5</v>
      </c>
      <c r="G14" s="95">
        <v>5</v>
      </c>
      <c r="H14" s="95">
        <v>4</v>
      </c>
      <c r="I14" s="95">
        <v>5</v>
      </c>
      <c r="J14" s="95">
        <v>5</v>
      </c>
      <c r="K14" s="95">
        <v>5</v>
      </c>
      <c r="L14" s="95">
        <v>8</v>
      </c>
      <c r="M14" s="95"/>
      <c r="N14" s="95">
        <f>SUM(C14:M14)</f>
        <v>57</v>
      </c>
      <c r="O14" s="667">
        <v>56</v>
      </c>
      <c r="P14" s="95"/>
      <c r="Q14" s="564"/>
      <c r="R14" s="95"/>
      <c r="S14" s="95"/>
      <c r="T14" s="95"/>
      <c r="U14" s="95"/>
    </row>
    <row r="15" spans="1:21" s="97" customFormat="1" ht="15" x14ac:dyDescent="0.25">
      <c r="A15" s="95" t="s">
        <v>129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668"/>
      <c r="P15" s="95"/>
      <c r="Q15" s="564"/>
      <c r="R15" s="95"/>
      <c r="S15" s="95"/>
      <c r="T15" s="95"/>
      <c r="U15" s="95"/>
    </row>
    <row r="16" spans="1:21" s="97" customFormat="1" ht="15" x14ac:dyDescent="0.25">
      <c r="A16" s="95" t="s">
        <v>33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668"/>
      <c r="P16" s="95"/>
      <c r="Q16" s="564">
        <v>1</v>
      </c>
      <c r="R16" s="95"/>
      <c r="S16" s="95"/>
      <c r="T16" s="95"/>
      <c r="U16" s="95"/>
    </row>
    <row r="17" spans="1:21" s="97" customFormat="1" ht="15" x14ac:dyDescent="0.25">
      <c r="A17" s="95" t="s">
        <v>130</v>
      </c>
      <c r="B17" s="95"/>
      <c r="C17" s="95">
        <v>10</v>
      </c>
      <c r="D17" s="95">
        <v>5</v>
      </c>
      <c r="E17" s="95">
        <v>5</v>
      </c>
      <c r="F17" s="95">
        <v>5</v>
      </c>
      <c r="G17" s="95">
        <v>5</v>
      </c>
      <c r="H17" s="95">
        <v>5</v>
      </c>
      <c r="I17" s="95">
        <v>5</v>
      </c>
      <c r="J17" s="95">
        <v>5</v>
      </c>
      <c r="K17" s="95">
        <v>5</v>
      </c>
      <c r="L17" s="95">
        <v>8</v>
      </c>
      <c r="M17" s="95"/>
      <c r="N17" s="95">
        <f>SUM(C17:M17)</f>
        <v>58</v>
      </c>
      <c r="O17" s="668"/>
      <c r="P17" s="95">
        <f>O14*100/60</f>
        <v>93.333333333333329</v>
      </c>
      <c r="Q17" s="564"/>
      <c r="R17" s="95">
        <f>(N14+N17+N18)/3</f>
        <v>56</v>
      </c>
      <c r="S17" s="95"/>
      <c r="T17" s="95"/>
      <c r="U17" s="95"/>
    </row>
    <row r="18" spans="1:21" s="97" customFormat="1" ht="15" x14ac:dyDescent="0.25">
      <c r="A18" s="95" t="s">
        <v>32</v>
      </c>
      <c r="B18" s="95"/>
      <c r="C18" s="95">
        <v>9</v>
      </c>
      <c r="D18" s="95">
        <v>5</v>
      </c>
      <c r="E18" s="95">
        <v>5</v>
      </c>
      <c r="F18" s="95">
        <v>4</v>
      </c>
      <c r="G18" s="95">
        <v>5</v>
      </c>
      <c r="H18" s="95">
        <v>3</v>
      </c>
      <c r="I18" s="95">
        <v>5</v>
      </c>
      <c r="J18" s="95">
        <v>4</v>
      </c>
      <c r="K18" s="95">
        <v>5</v>
      </c>
      <c r="L18" s="95">
        <v>8</v>
      </c>
      <c r="M18" s="95"/>
      <c r="N18" s="95">
        <f>SUM(C18:M18)</f>
        <v>53</v>
      </c>
      <c r="O18" s="669"/>
      <c r="P18" s="95"/>
      <c r="Q18" s="564"/>
      <c r="R18" s="95"/>
      <c r="S18" s="95"/>
      <c r="T18" s="95"/>
      <c r="U18" s="95"/>
    </row>
    <row r="19" spans="1:21" s="126" customFormat="1" ht="13.9" customHeight="1" x14ac:dyDescent="0.25">
      <c r="A19" s="125" t="s">
        <v>29</v>
      </c>
      <c r="B19" s="125" t="s">
        <v>311</v>
      </c>
      <c r="C19" s="125">
        <v>8</v>
      </c>
      <c r="D19" s="125">
        <v>4</v>
      </c>
      <c r="E19" s="125">
        <v>4</v>
      </c>
      <c r="F19" s="125">
        <v>5</v>
      </c>
      <c r="G19" s="125">
        <v>5</v>
      </c>
      <c r="H19" s="125">
        <v>5</v>
      </c>
      <c r="I19" s="125">
        <v>4</v>
      </c>
      <c r="J19" s="125">
        <v>5</v>
      </c>
      <c r="K19" s="125">
        <v>4</v>
      </c>
      <c r="L19" s="125">
        <v>7</v>
      </c>
      <c r="M19" s="125"/>
      <c r="N19" s="125">
        <f>SUM(C19:M19)</f>
        <v>51</v>
      </c>
      <c r="O19" s="670">
        <v>51.6</v>
      </c>
      <c r="P19" s="125"/>
      <c r="Q19" s="572"/>
      <c r="R19" s="125"/>
      <c r="S19" s="125"/>
      <c r="T19" s="125"/>
      <c r="U19" s="125"/>
    </row>
    <row r="20" spans="1:21" s="126" customFormat="1" ht="15" x14ac:dyDescent="0.25">
      <c r="A20" s="125" t="s">
        <v>129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671"/>
      <c r="P20" s="125"/>
      <c r="Q20" s="572"/>
      <c r="R20" s="125"/>
      <c r="S20" s="125"/>
      <c r="T20" s="125"/>
      <c r="U20" s="125"/>
    </row>
    <row r="21" spans="1:21" s="126" customFormat="1" ht="15" x14ac:dyDescent="0.25">
      <c r="A21" s="125" t="s">
        <v>33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671"/>
      <c r="P21" s="125"/>
      <c r="Q21" s="572">
        <v>2</v>
      </c>
      <c r="R21" s="125">
        <f>(N19+N22+N23)/3</f>
        <v>51.666666666666664</v>
      </c>
      <c r="S21" s="125"/>
      <c r="T21" s="125"/>
      <c r="U21" s="125"/>
    </row>
    <row r="22" spans="1:21" s="126" customFormat="1" ht="15" x14ac:dyDescent="0.25">
      <c r="A22" s="125" t="s">
        <v>130</v>
      </c>
      <c r="B22" s="125"/>
      <c r="C22" s="125">
        <v>9</v>
      </c>
      <c r="D22" s="125">
        <v>5</v>
      </c>
      <c r="E22" s="125">
        <v>5</v>
      </c>
      <c r="F22" s="125">
        <v>5</v>
      </c>
      <c r="G22" s="125">
        <v>5</v>
      </c>
      <c r="H22" s="125">
        <v>5</v>
      </c>
      <c r="I22" s="125">
        <v>4</v>
      </c>
      <c r="J22" s="125">
        <v>5</v>
      </c>
      <c r="K22" s="125">
        <v>4</v>
      </c>
      <c r="L22" s="125">
        <v>9</v>
      </c>
      <c r="M22" s="125"/>
      <c r="N22" s="125">
        <f>SUM(C22:M22)</f>
        <v>56</v>
      </c>
      <c r="O22" s="671"/>
      <c r="P22" s="125">
        <f>O19*100/60</f>
        <v>86</v>
      </c>
      <c r="Q22" s="572"/>
      <c r="R22" s="125"/>
      <c r="S22" s="125"/>
      <c r="T22" s="125"/>
      <c r="U22" s="125"/>
    </row>
    <row r="23" spans="1:21" s="126" customFormat="1" ht="15" x14ac:dyDescent="0.25">
      <c r="A23" s="125" t="s">
        <v>32</v>
      </c>
      <c r="B23" s="125"/>
      <c r="C23" s="125">
        <v>8</v>
      </c>
      <c r="D23" s="125">
        <v>5</v>
      </c>
      <c r="E23" s="125">
        <v>3</v>
      </c>
      <c r="F23" s="125">
        <v>3</v>
      </c>
      <c r="G23" s="125">
        <v>4</v>
      </c>
      <c r="H23" s="125">
        <v>4</v>
      </c>
      <c r="I23" s="125">
        <v>4</v>
      </c>
      <c r="J23" s="125">
        <v>5</v>
      </c>
      <c r="K23" s="125">
        <v>4</v>
      </c>
      <c r="L23" s="125">
        <v>8</v>
      </c>
      <c r="M23" s="125"/>
      <c r="N23" s="125">
        <f>SUM(C23:M23)</f>
        <v>48</v>
      </c>
      <c r="O23" s="672"/>
      <c r="P23" s="125"/>
      <c r="Q23" s="572"/>
      <c r="R23" s="125"/>
      <c r="S23" s="125"/>
      <c r="T23" s="125"/>
      <c r="U23" s="125"/>
    </row>
    <row r="24" spans="1:21" s="138" customFormat="1" ht="15" x14ac:dyDescent="0.25">
      <c r="A24" s="136" t="s">
        <v>29</v>
      </c>
      <c r="B24" s="136" t="s">
        <v>312</v>
      </c>
      <c r="C24" s="136">
        <v>9</v>
      </c>
      <c r="D24" s="136">
        <v>5</v>
      </c>
      <c r="E24" s="136">
        <v>5</v>
      </c>
      <c r="F24" s="136">
        <v>4</v>
      </c>
      <c r="G24" s="136">
        <v>4</v>
      </c>
      <c r="H24" s="136">
        <v>5</v>
      </c>
      <c r="I24" s="136">
        <v>4</v>
      </c>
      <c r="J24" s="136">
        <v>4</v>
      </c>
      <c r="K24" s="136">
        <v>4</v>
      </c>
      <c r="L24" s="136">
        <v>7</v>
      </c>
      <c r="M24" s="136"/>
      <c r="N24" s="136">
        <f>SUM(C24:M24)</f>
        <v>51</v>
      </c>
      <c r="O24" s="673">
        <v>50</v>
      </c>
      <c r="P24" s="136"/>
      <c r="Q24" s="570"/>
      <c r="R24" s="136"/>
      <c r="S24" s="136"/>
      <c r="T24" s="136"/>
      <c r="U24" s="136"/>
    </row>
    <row r="25" spans="1:21" s="138" customFormat="1" ht="15" x14ac:dyDescent="0.25">
      <c r="A25" s="136" t="s">
        <v>129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674"/>
      <c r="P25" s="136"/>
      <c r="Q25" s="570"/>
      <c r="R25" s="136"/>
      <c r="S25" s="136"/>
      <c r="T25" s="136"/>
      <c r="U25" s="136"/>
    </row>
    <row r="26" spans="1:21" s="138" customFormat="1" ht="15" x14ac:dyDescent="0.25">
      <c r="A26" s="136" t="s">
        <v>33</v>
      </c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674"/>
      <c r="P26" s="136"/>
      <c r="Q26" s="570"/>
      <c r="R26" s="136"/>
      <c r="S26" s="136"/>
      <c r="T26" s="136"/>
      <c r="U26" s="136"/>
    </row>
    <row r="27" spans="1:21" s="138" customFormat="1" ht="15" x14ac:dyDescent="0.25">
      <c r="A27" s="136" t="s">
        <v>130</v>
      </c>
      <c r="B27" s="136"/>
      <c r="C27" s="136">
        <v>8</v>
      </c>
      <c r="D27" s="136">
        <v>5</v>
      </c>
      <c r="E27" s="136">
        <v>5</v>
      </c>
      <c r="F27" s="136">
        <v>4</v>
      </c>
      <c r="G27" s="136">
        <v>4</v>
      </c>
      <c r="H27" s="136">
        <v>3</v>
      </c>
      <c r="I27" s="136">
        <v>4</v>
      </c>
      <c r="J27" s="136">
        <v>4</v>
      </c>
      <c r="K27" s="136">
        <v>4</v>
      </c>
      <c r="L27" s="136">
        <v>7</v>
      </c>
      <c r="M27" s="136"/>
      <c r="N27" s="136">
        <f>SUM(C27:M27)</f>
        <v>48</v>
      </c>
      <c r="O27" s="674"/>
      <c r="P27" s="136">
        <f>O24*100/60</f>
        <v>83.333333333333329</v>
      </c>
      <c r="Q27" s="570">
        <v>3</v>
      </c>
      <c r="R27" s="136">
        <f>(N24+N27+N28)/3</f>
        <v>50</v>
      </c>
      <c r="S27" s="136"/>
      <c r="T27" s="136"/>
      <c r="U27" s="136"/>
    </row>
    <row r="28" spans="1:21" s="138" customFormat="1" ht="15" x14ac:dyDescent="0.25">
      <c r="A28" s="136" t="s">
        <v>32</v>
      </c>
      <c r="B28" s="136"/>
      <c r="C28" s="136">
        <v>10</v>
      </c>
      <c r="D28" s="136">
        <v>4</v>
      </c>
      <c r="E28" s="136">
        <v>4</v>
      </c>
      <c r="F28" s="136">
        <v>4</v>
      </c>
      <c r="G28" s="136">
        <v>4</v>
      </c>
      <c r="H28" s="136">
        <v>3</v>
      </c>
      <c r="I28" s="136">
        <v>5</v>
      </c>
      <c r="J28" s="136">
        <v>4</v>
      </c>
      <c r="K28" s="136">
        <v>5</v>
      </c>
      <c r="L28" s="136">
        <v>8</v>
      </c>
      <c r="M28" s="136"/>
      <c r="N28" s="136">
        <f>SUM(C28:M28)</f>
        <v>51</v>
      </c>
      <c r="O28" s="675"/>
      <c r="P28" s="136"/>
      <c r="Q28" s="570"/>
      <c r="R28" s="136"/>
      <c r="S28" s="136"/>
      <c r="T28" s="136"/>
      <c r="U28" s="136"/>
    </row>
    <row r="29" spans="1:21" s="156" customFormat="1" ht="15" x14ac:dyDescent="0.25">
      <c r="A29" s="155" t="s">
        <v>29</v>
      </c>
      <c r="B29" s="155" t="s">
        <v>313</v>
      </c>
      <c r="C29" s="155">
        <v>7</v>
      </c>
      <c r="D29" s="155">
        <v>4</v>
      </c>
      <c r="E29" s="155">
        <v>3</v>
      </c>
      <c r="F29" s="155">
        <v>3</v>
      </c>
      <c r="G29" s="155">
        <v>5</v>
      </c>
      <c r="H29" s="155">
        <v>5</v>
      </c>
      <c r="I29" s="155">
        <v>4</v>
      </c>
      <c r="J29" s="155">
        <v>4</v>
      </c>
      <c r="K29" s="155">
        <v>3</v>
      </c>
      <c r="L29" s="155">
        <v>9</v>
      </c>
      <c r="M29" s="155">
        <v>2</v>
      </c>
      <c r="N29" s="155">
        <f>SUM(C29:M29)</f>
        <v>49</v>
      </c>
      <c r="O29" s="676">
        <v>44</v>
      </c>
      <c r="P29" s="155"/>
      <c r="Q29" s="573"/>
      <c r="R29" s="155"/>
      <c r="S29" s="155"/>
      <c r="T29" s="155"/>
      <c r="U29" s="155"/>
    </row>
    <row r="30" spans="1:21" s="156" customFormat="1" ht="15" x14ac:dyDescent="0.25">
      <c r="A30" s="155" t="s">
        <v>129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677"/>
      <c r="P30" s="155"/>
      <c r="Q30" s="573"/>
      <c r="R30" s="155"/>
      <c r="S30" s="155"/>
      <c r="T30" s="155"/>
      <c r="U30" s="155"/>
    </row>
    <row r="31" spans="1:21" s="156" customFormat="1" ht="15" x14ac:dyDescent="0.25">
      <c r="A31" s="155" t="s">
        <v>33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677"/>
      <c r="P31" s="155"/>
      <c r="Q31" s="573"/>
      <c r="R31" s="155"/>
      <c r="S31" s="155"/>
      <c r="T31" s="155"/>
      <c r="U31" s="155"/>
    </row>
    <row r="32" spans="1:21" s="156" customFormat="1" ht="15" x14ac:dyDescent="0.25">
      <c r="A32" s="155" t="s">
        <v>130</v>
      </c>
      <c r="B32" s="155"/>
      <c r="C32" s="155">
        <v>7</v>
      </c>
      <c r="D32" s="155">
        <v>5</v>
      </c>
      <c r="E32" s="155">
        <v>5</v>
      </c>
      <c r="F32" s="155">
        <v>2</v>
      </c>
      <c r="G32" s="155">
        <v>5</v>
      </c>
      <c r="H32" s="155">
        <v>2</v>
      </c>
      <c r="I32" s="155">
        <v>3</v>
      </c>
      <c r="J32" s="155">
        <v>3</v>
      </c>
      <c r="K32" s="155">
        <v>2</v>
      </c>
      <c r="L32" s="155">
        <v>10</v>
      </c>
      <c r="M32" s="155"/>
      <c r="N32" s="155">
        <f>SUM(C32:M32)</f>
        <v>44</v>
      </c>
      <c r="O32" s="677"/>
      <c r="P32" s="155">
        <f>O29*100/60</f>
        <v>73.333333333333329</v>
      </c>
      <c r="Q32" s="573">
        <v>4</v>
      </c>
      <c r="R32" s="155">
        <f>(N29+N32+N33)/3</f>
        <v>44</v>
      </c>
      <c r="S32" s="155"/>
      <c r="T32" s="155"/>
      <c r="U32" s="155"/>
    </row>
    <row r="33" spans="1:21" s="156" customFormat="1" ht="15" x14ac:dyDescent="0.25">
      <c r="A33" s="155" t="s">
        <v>32</v>
      </c>
      <c r="B33" s="155"/>
      <c r="C33" s="155">
        <v>5</v>
      </c>
      <c r="D33" s="155">
        <v>4</v>
      </c>
      <c r="E33" s="155">
        <v>3</v>
      </c>
      <c r="F33" s="155">
        <v>3</v>
      </c>
      <c r="G33" s="155">
        <v>4</v>
      </c>
      <c r="H33" s="155">
        <v>3</v>
      </c>
      <c r="I33" s="155">
        <v>4</v>
      </c>
      <c r="J33" s="155">
        <v>3</v>
      </c>
      <c r="K33" s="155">
        <v>2</v>
      </c>
      <c r="L33" s="155">
        <v>8</v>
      </c>
      <c r="M33" s="155"/>
      <c r="N33" s="155">
        <f>SUM(C33:M33)</f>
        <v>39</v>
      </c>
      <c r="O33" s="678"/>
      <c r="P33" s="155"/>
      <c r="Q33" s="573"/>
      <c r="R33" s="155"/>
      <c r="S33" s="155"/>
      <c r="T33" s="155"/>
      <c r="U33" s="155"/>
    </row>
    <row r="34" spans="1:21" s="158" customFormat="1" ht="17.25" x14ac:dyDescent="0.3">
      <c r="A34" s="157"/>
      <c r="B34" s="588" t="s">
        <v>128</v>
      </c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679">
        <v>46.7</v>
      </c>
      <c r="P34" s="157"/>
      <c r="Q34" s="574"/>
      <c r="R34" s="157"/>
      <c r="S34" s="157"/>
      <c r="T34" s="157"/>
      <c r="U34" s="157"/>
    </row>
    <row r="35" spans="1:21" s="158" customFormat="1" ht="15" x14ac:dyDescent="0.25">
      <c r="A35" s="157" t="s">
        <v>29</v>
      </c>
      <c r="B35" s="157" t="s">
        <v>314</v>
      </c>
      <c r="C35" s="157">
        <v>8</v>
      </c>
      <c r="D35" s="157">
        <v>4</v>
      </c>
      <c r="E35" s="157">
        <v>4</v>
      </c>
      <c r="F35" s="157">
        <v>4</v>
      </c>
      <c r="G35" s="157">
        <v>5</v>
      </c>
      <c r="H35" s="157">
        <v>4</v>
      </c>
      <c r="I35" s="157">
        <v>4</v>
      </c>
      <c r="J35" s="157">
        <v>4</v>
      </c>
      <c r="K35" s="157">
        <v>4</v>
      </c>
      <c r="L35" s="157">
        <v>8</v>
      </c>
      <c r="M35" s="157"/>
      <c r="N35" s="157">
        <f>SUM(C35:M35)</f>
        <v>49</v>
      </c>
      <c r="O35" s="680"/>
      <c r="P35" s="157"/>
      <c r="Q35" s="574"/>
      <c r="R35" s="157"/>
      <c r="S35" s="157"/>
      <c r="T35" s="157"/>
      <c r="U35" s="157"/>
    </row>
    <row r="36" spans="1:21" s="158" customFormat="1" ht="15" x14ac:dyDescent="0.25">
      <c r="A36" s="157" t="s">
        <v>129</v>
      </c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680"/>
      <c r="P36" s="157"/>
      <c r="Q36" s="574"/>
      <c r="R36" s="157"/>
      <c r="S36" s="157"/>
      <c r="T36" s="157"/>
      <c r="U36" s="157"/>
    </row>
    <row r="37" spans="1:21" s="158" customFormat="1" ht="15" x14ac:dyDescent="0.25">
      <c r="A37" s="157" t="s">
        <v>33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680"/>
      <c r="P37" s="157"/>
      <c r="Q37" s="574"/>
      <c r="R37" s="157">
        <f>(N35+N38+N39)/3</f>
        <v>46.666666666666664</v>
      </c>
      <c r="S37" s="157"/>
      <c r="T37" s="157"/>
      <c r="U37" s="157"/>
    </row>
    <row r="38" spans="1:21" s="158" customFormat="1" ht="15" x14ac:dyDescent="0.25">
      <c r="A38" s="157" t="s">
        <v>130</v>
      </c>
      <c r="B38" s="157"/>
      <c r="C38" s="157">
        <v>8</v>
      </c>
      <c r="D38" s="157">
        <v>4</v>
      </c>
      <c r="E38" s="157">
        <v>4</v>
      </c>
      <c r="F38" s="157">
        <v>4</v>
      </c>
      <c r="G38" s="157">
        <v>5</v>
      </c>
      <c r="H38" s="157">
        <v>4</v>
      </c>
      <c r="I38" s="157">
        <v>5</v>
      </c>
      <c r="J38" s="157">
        <v>5</v>
      </c>
      <c r="K38" s="157">
        <v>3</v>
      </c>
      <c r="L38" s="157">
        <v>8</v>
      </c>
      <c r="M38" s="157"/>
      <c r="N38" s="157">
        <f>SUM(C38:M38)</f>
        <v>50</v>
      </c>
      <c r="O38" s="680"/>
      <c r="P38" s="157">
        <f>O34*100/60</f>
        <v>77.833333333333329</v>
      </c>
      <c r="Q38" s="574">
        <v>3</v>
      </c>
      <c r="R38" s="157"/>
      <c r="S38" s="157"/>
      <c r="T38" s="157"/>
      <c r="U38" s="157"/>
    </row>
    <row r="39" spans="1:21" s="158" customFormat="1" ht="15" x14ac:dyDescent="0.25">
      <c r="A39" s="157" t="s">
        <v>32</v>
      </c>
      <c r="B39" s="157"/>
      <c r="C39" s="157">
        <v>7</v>
      </c>
      <c r="D39" s="157">
        <v>4</v>
      </c>
      <c r="E39" s="157">
        <v>4</v>
      </c>
      <c r="F39" s="157">
        <v>3</v>
      </c>
      <c r="G39" s="157">
        <v>4</v>
      </c>
      <c r="H39" s="157">
        <v>2</v>
      </c>
      <c r="I39" s="157">
        <v>3</v>
      </c>
      <c r="J39" s="157">
        <v>3</v>
      </c>
      <c r="K39" s="157">
        <v>3</v>
      </c>
      <c r="L39" s="157">
        <v>8</v>
      </c>
      <c r="M39" s="157"/>
      <c r="N39" s="157">
        <f>SUM(C39:M39)</f>
        <v>41</v>
      </c>
      <c r="O39" s="681"/>
      <c r="P39" s="157"/>
      <c r="Q39" s="574"/>
      <c r="R39" s="157"/>
      <c r="S39" s="157"/>
      <c r="T39" s="157"/>
      <c r="U39" s="157"/>
    </row>
    <row r="40" spans="1:21" s="42" customFormat="1" ht="15" x14ac:dyDescent="0.25">
      <c r="A40" s="123" t="s">
        <v>29</v>
      </c>
      <c r="B40" s="123" t="s">
        <v>303</v>
      </c>
      <c r="C40" s="123">
        <v>7</v>
      </c>
      <c r="D40" s="123">
        <v>4</v>
      </c>
      <c r="E40" s="123">
        <v>3</v>
      </c>
      <c r="F40" s="123">
        <v>4</v>
      </c>
      <c r="G40" s="123">
        <v>4</v>
      </c>
      <c r="H40" s="123">
        <v>4</v>
      </c>
      <c r="I40" s="123">
        <v>4</v>
      </c>
      <c r="J40" s="123">
        <v>4</v>
      </c>
      <c r="K40" s="123">
        <v>4</v>
      </c>
      <c r="L40" s="123">
        <v>8</v>
      </c>
      <c r="M40" s="123"/>
      <c r="N40" s="123">
        <f>SUM(C40:M40)</f>
        <v>46</v>
      </c>
      <c r="O40" s="682">
        <v>46.3</v>
      </c>
      <c r="P40" s="123"/>
      <c r="Q40" s="548"/>
      <c r="R40" s="123"/>
      <c r="S40" s="123"/>
      <c r="T40" s="123"/>
      <c r="U40" s="123"/>
    </row>
    <row r="41" spans="1:21" s="42" customFormat="1" ht="15" x14ac:dyDescent="0.25">
      <c r="A41" s="123" t="s">
        <v>129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683"/>
      <c r="P41" s="123"/>
      <c r="Q41" s="548"/>
      <c r="R41" s="123"/>
      <c r="S41" s="123"/>
      <c r="T41" s="123"/>
      <c r="U41" s="123"/>
    </row>
    <row r="42" spans="1:21" s="42" customFormat="1" ht="15" x14ac:dyDescent="0.25">
      <c r="A42" s="123" t="s">
        <v>33</v>
      </c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683"/>
      <c r="P42" s="123"/>
      <c r="Q42" s="548"/>
      <c r="R42" s="123"/>
      <c r="S42" s="123"/>
      <c r="T42" s="123"/>
      <c r="U42" s="123"/>
    </row>
    <row r="43" spans="1:21" s="42" customFormat="1" ht="15" x14ac:dyDescent="0.25">
      <c r="A43" s="123" t="s">
        <v>130</v>
      </c>
      <c r="B43" s="123"/>
      <c r="C43" s="123">
        <v>6</v>
      </c>
      <c r="D43" s="123">
        <v>4</v>
      </c>
      <c r="E43" s="123">
        <v>3</v>
      </c>
      <c r="F43" s="123">
        <v>4</v>
      </c>
      <c r="G43" s="123">
        <v>4</v>
      </c>
      <c r="H43" s="123">
        <v>4</v>
      </c>
      <c r="I43" s="123">
        <v>5</v>
      </c>
      <c r="J43" s="123">
        <v>4</v>
      </c>
      <c r="K43" s="123">
        <v>4</v>
      </c>
      <c r="L43" s="123">
        <v>8</v>
      </c>
      <c r="M43" s="123"/>
      <c r="N43" s="123">
        <f>SUM(C43:M43)</f>
        <v>46</v>
      </c>
      <c r="O43" s="683"/>
      <c r="P43" s="123">
        <f>O40*100/60</f>
        <v>77.166666666666671</v>
      </c>
      <c r="Q43" s="548">
        <v>3</v>
      </c>
      <c r="R43" s="123">
        <f>(N40+N43+N44)/3</f>
        <v>46.333333333333336</v>
      </c>
      <c r="S43" s="123"/>
      <c r="T43" s="123"/>
      <c r="U43" s="123"/>
    </row>
    <row r="44" spans="1:21" s="42" customFormat="1" ht="15" x14ac:dyDescent="0.25">
      <c r="A44" s="123" t="s">
        <v>32</v>
      </c>
      <c r="B44" s="123"/>
      <c r="C44" s="123">
        <v>7</v>
      </c>
      <c r="D44" s="123">
        <v>4</v>
      </c>
      <c r="E44" s="123">
        <v>3</v>
      </c>
      <c r="F44" s="123">
        <v>5</v>
      </c>
      <c r="G44" s="123">
        <v>4</v>
      </c>
      <c r="H44" s="123">
        <v>4</v>
      </c>
      <c r="I44" s="123">
        <v>4</v>
      </c>
      <c r="J44" s="123">
        <v>3</v>
      </c>
      <c r="K44" s="123">
        <v>4</v>
      </c>
      <c r="L44" s="123">
        <v>9</v>
      </c>
      <c r="M44" s="123"/>
      <c r="N44" s="123">
        <f>SUM(C44:M44)</f>
        <v>47</v>
      </c>
      <c r="O44" s="684"/>
      <c r="P44" s="123"/>
      <c r="Q44" s="548"/>
      <c r="R44" s="123"/>
      <c r="S44" s="123"/>
      <c r="T44" s="123"/>
      <c r="U44" s="123"/>
    </row>
    <row r="45" spans="1:21" s="154" customFormat="1" ht="15" x14ac:dyDescent="0.25">
      <c r="A45" s="153" t="s">
        <v>29</v>
      </c>
      <c r="B45" s="153" t="s">
        <v>315</v>
      </c>
      <c r="C45" s="153">
        <v>10</v>
      </c>
      <c r="D45" s="153">
        <v>5</v>
      </c>
      <c r="E45" s="153">
        <v>5</v>
      </c>
      <c r="F45" s="153">
        <v>5</v>
      </c>
      <c r="G45" s="153">
        <v>5</v>
      </c>
      <c r="H45" s="153">
        <v>5</v>
      </c>
      <c r="I45" s="153">
        <v>5</v>
      </c>
      <c r="J45" s="153">
        <v>5</v>
      </c>
      <c r="K45" s="153">
        <v>5</v>
      </c>
      <c r="L45" s="153">
        <v>8</v>
      </c>
      <c r="M45" s="153">
        <v>5</v>
      </c>
      <c r="N45" s="153">
        <f>SUM(C45:M45)</f>
        <v>63</v>
      </c>
      <c r="O45" s="658">
        <v>59</v>
      </c>
      <c r="P45" s="153"/>
      <c r="Q45" s="575"/>
      <c r="R45" s="153"/>
      <c r="S45" s="153"/>
      <c r="T45" s="153"/>
      <c r="U45" s="153"/>
    </row>
    <row r="46" spans="1:21" s="154" customFormat="1" ht="15" x14ac:dyDescent="0.25">
      <c r="A46" s="153" t="s">
        <v>129</v>
      </c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659"/>
      <c r="P46" s="153"/>
      <c r="Q46" s="575"/>
      <c r="R46" s="153"/>
      <c r="S46" s="153"/>
      <c r="T46" s="153"/>
      <c r="U46" s="153"/>
    </row>
    <row r="47" spans="1:21" s="154" customFormat="1" ht="15" x14ac:dyDescent="0.25">
      <c r="A47" s="153" t="s">
        <v>33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659"/>
      <c r="P47" s="153"/>
      <c r="Q47" s="575"/>
      <c r="R47" s="153"/>
      <c r="S47" s="153"/>
      <c r="T47" s="153"/>
      <c r="U47" s="153"/>
    </row>
    <row r="48" spans="1:21" s="154" customFormat="1" ht="15" x14ac:dyDescent="0.25">
      <c r="A48" s="153" t="s">
        <v>130</v>
      </c>
      <c r="B48" s="153"/>
      <c r="C48" s="153">
        <v>10</v>
      </c>
      <c r="D48" s="153">
        <v>5</v>
      </c>
      <c r="E48" s="153">
        <v>5</v>
      </c>
      <c r="F48" s="153">
        <v>5</v>
      </c>
      <c r="G48" s="153">
        <v>5</v>
      </c>
      <c r="H48" s="153">
        <v>5</v>
      </c>
      <c r="I48" s="153">
        <v>5</v>
      </c>
      <c r="J48" s="153">
        <v>5</v>
      </c>
      <c r="K48" s="153">
        <v>5</v>
      </c>
      <c r="L48" s="153">
        <v>8</v>
      </c>
      <c r="M48" s="153"/>
      <c r="N48" s="153">
        <f>SUM(C48:M48)</f>
        <v>58</v>
      </c>
      <c r="O48" s="659"/>
      <c r="P48" s="153">
        <f>O45*100/60</f>
        <v>98.333333333333329</v>
      </c>
      <c r="Q48" s="575">
        <v>1</v>
      </c>
      <c r="R48" s="153">
        <f>(N45+N48+N49)/3</f>
        <v>59.333333333333336</v>
      </c>
      <c r="S48" s="153"/>
      <c r="T48" s="153"/>
      <c r="U48" s="153"/>
    </row>
    <row r="49" spans="1:21" s="154" customFormat="1" ht="15" x14ac:dyDescent="0.25">
      <c r="A49" s="153" t="s">
        <v>32</v>
      </c>
      <c r="B49" s="153"/>
      <c r="C49" s="153">
        <v>10</v>
      </c>
      <c r="D49" s="153">
        <v>5</v>
      </c>
      <c r="E49" s="153">
        <v>4</v>
      </c>
      <c r="F49" s="153">
        <v>5</v>
      </c>
      <c r="G49" s="153">
        <v>5</v>
      </c>
      <c r="H49" s="153">
        <v>5</v>
      </c>
      <c r="I49" s="153">
        <v>5</v>
      </c>
      <c r="J49" s="153">
        <v>5</v>
      </c>
      <c r="K49" s="153">
        <v>5</v>
      </c>
      <c r="L49" s="153">
        <v>8</v>
      </c>
      <c r="M49" s="153"/>
      <c r="N49" s="153">
        <f>SUM(C49:M49)</f>
        <v>57</v>
      </c>
      <c r="O49" s="660"/>
      <c r="P49" s="153"/>
      <c r="Q49" s="575"/>
      <c r="R49" s="153"/>
      <c r="S49" s="153"/>
      <c r="T49" s="153"/>
      <c r="U49" s="153"/>
    </row>
    <row r="50" spans="1:21" s="160" customFormat="1" ht="15" x14ac:dyDescent="0.25">
      <c r="A50" s="159" t="s">
        <v>29</v>
      </c>
      <c r="B50" s="159" t="s">
        <v>316</v>
      </c>
      <c r="C50" s="159">
        <v>9</v>
      </c>
      <c r="D50" s="159">
        <v>4</v>
      </c>
      <c r="E50" s="159">
        <v>5</v>
      </c>
      <c r="F50" s="159">
        <v>4</v>
      </c>
      <c r="G50" s="159">
        <v>4</v>
      </c>
      <c r="H50" s="159">
        <v>5</v>
      </c>
      <c r="I50" s="159">
        <v>4</v>
      </c>
      <c r="J50" s="159">
        <v>4</v>
      </c>
      <c r="K50" s="159">
        <v>4</v>
      </c>
      <c r="L50" s="159">
        <v>8</v>
      </c>
      <c r="M50" s="159"/>
      <c r="N50" s="159">
        <f>SUM(C50:M50)</f>
        <v>51</v>
      </c>
      <c r="O50" s="661">
        <v>54</v>
      </c>
      <c r="P50" s="159"/>
      <c r="Q50" s="576"/>
      <c r="R50" s="159"/>
      <c r="S50" s="159"/>
      <c r="T50" s="159"/>
      <c r="U50" s="159"/>
    </row>
    <row r="51" spans="1:21" s="160" customFormat="1" ht="15" x14ac:dyDescent="0.25">
      <c r="A51" s="159" t="s">
        <v>129</v>
      </c>
      <c r="B51" s="159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662"/>
      <c r="P51" s="159"/>
      <c r="Q51" s="576"/>
      <c r="R51" s="159"/>
      <c r="S51" s="159"/>
      <c r="T51" s="159"/>
      <c r="U51" s="159"/>
    </row>
    <row r="52" spans="1:21" s="160" customFormat="1" ht="15" x14ac:dyDescent="0.25">
      <c r="A52" s="159" t="s">
        <v>33</v>
      </c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662"/>
      <c r="P52" s="159"/>
      <c r="Q52" s="576"/>
      <c r="R52" s="159">
        <f>(N50+N53+N54)/3</f>
        <v>54</v>
      </c>
      <c r="S52" s="159"/>
      <c r="T52" s="159"/>
      <c r="U52" s="159"/>
    </row>
    <row r="53" spans="1:21" s="160" customFormat="1" ht="15" x14ac:dyDescent="0.25">
      <c r="A53" s="159" t="s">
        <v>130</v>
      </c>
      <c r="B53" s="159"/>
      <c r="C53" s="159">
        <v>9</v>
      </c>
      <c r="D53" s="159">
        <v>5</v>
      </c>
      <c r="E53" s="159">
        <v>5</v>
      </c>
      <c r="F53" s="159">
        <v>5</v>
      </c>
      <c r="G53" s="159">
        <v>5</v>
      </c>
      <c r="H53" s="159">
        <v>5</v>
      </c>
      <c r="I53" s="159">
        <v>5</v>
      </c>
      <c r="J53" s="159">
        <v>5</v>
      </c>
      <c r="K53" s="159">
        <v>5</v>
      </c>
      <c r="L53" s="159">
        <v>9</v>
      </c>
      <c r="M53" s="159"/>
      <c r="N53" s="159">
        <f>SUM(C53:M53)</f>
        <v>58</v>
      </c>
      <c r="O53" s="662"/>
      <c r="P53" s="159">
        <f>O50*100/60</f>
        <v>90</v>
      </c>
      <c r="Q53" s="576">
        <v>2</v>
      </c>
      <c r="R53" s="159"/>
      <c r="S53" s="159"/>
      <c r="T53" s="159"/>
      <c r="U53" s="159"/>
    </row>
    <row r="54" spans="1:21" s="160" customFormat="1" ht="15" x14ac:dyDescent="0.25">
      <c r="A54" s="159" t="s">
        <v>32</v>
      </c>
      <c r="B54" s="159"/>
      <c r="C54" s="159">
        <v>9</v>
      </c>
      <c r="D54" s="159">
        <v>5</v>
      </c>
      <c r="E54" s="159">
        <v>4</v>
      </c>
      <c r="F54" s="159">
        <v>4</v>
      </c>
      <c r="G54" s="159">
        <v>5</v>
      </c>
      <c r="H54" s="159">
        <v>4</v>
      </c>
      <c r="I54" s="159">
        <v>5</v>
      </c>
      <c r="J54" s="159">
        <v>4</v>
      </c>
      <c r="K54" s="159">
        <v>5</v>
      </c>
      <c r="L54" s="159">
        <v>8</v>
      </c>
      <c r="M54" s="159"/>
      <c r="N54" s="159">
        <f>SUM(C54:M54)</f>
        <v>53</v>
      </c>
      <c r="O54" s="663"/>
      <c r="P54" s="159"/>
      <c r="Q54" s="576"/>
      <c r="R54" s="159"/>
      <c r="S54" s="159"/>
      <c r="T54" s="159"/>
      <c r="U54" s="159"/>
    </row>
    <row r="55" spans="1:21" x14ac:dyDescent="0.4">
      <c r="A55" s="70"/>
      <c r="B55" s="589" t="s">
        <v>127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164"/>
      <c r="P55" s="70"/>
      <c r="Q55" s="546"/>
      <c r="R55" s="70"/>
      <c r="S55" s="70"/>
      <c r="T55" s="70"/>
      <c r="U55" s="70"/>
    </row>
    <row r="56" spans="1:21" s="162" customFormat="1" ht="15" x14ac:dyDescent="0.25">
      <c r="A56" s="161" t="s">
        <v>29</v>
      </c>
      <c r="B56" s="161" t="s">
        <v>317</v>
      </c>
      <c r="C56" s="161">
        <v>10</v>
      </c>
      <c r="D56" s="161">
        <v>5</v>
      </c>
      <c r="E56" s="161">
        <v>5</v>
      </c>
      <c r="F56" s="161">
        <v>5</v>
      </c>
      <c r="G56" s="161">
        <v>5</v>
      </c>
      <c r="H56" s="161">
        <v>5</v>
      </c>
      <c r="I56" s="161">
        <v>5</v>
      </c>
      <c r="J56" s="161">
        <v>5</v>
      </c>
      <c r="K56" s="161">
        <v>5</v>
      </c>
      <c r="L56" s="161">
        <v>9</v>
      </c>
      <c r="M56" s="161"/>
      <c r="N56" s="161">
        <f>SUM(C56:M56)</f>
        <v>59</v>
      </c>
      <c r="O56" s="664">
        <v>58.7</v>
      </c>
      <c r="P56" s="161"/>
      <c r="Q56" s="577"/>
      <c r="R56" s="161"/>
      <c r="S56" s="161"/>
      <c r="T56" s="161"/>
      <c r="U56" s="161"/>
    </row>
    <row r="57" spans="1:21" s="162" customFormat="1" ht="15" x14ac:dyDescent="0.25">
      <c r="A57" s="161" t="s">
        <v>129</v>
      </c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665"/>
      <c r="P57" s="161"/>
      <c r="Q57" s="577"/>
      <c r="R57" s="161"/>
      <c r="S57" s="161"/>
      <c r="T57" s="161"/>
      <c r="U57" s="161"/>
    </row>
    <row r="58" spans="1:21" s="162" customFormat="1" ht="15" x14ac:dyDescent="0.25">
      <c r="A58" s="161" t="s">
        <v>33</v>
      </c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665"/>
      <c r="P58" s="161"/>
      <c r="Q58" s="577"/>
      <c r="R58" s="161"/>
      <c r="S58" s="161"/>
      <c r="T58" s="161"/>
      <c r="U58" s="161"/>
    </row>
    <row r="59" spans="1:21" s="162" customFormat="1" ht="15" x14ac:dyDescent="0.25">
      <c r="A59" s="161" t="s">
        <v>130</v>
      </c>
      <c r="B59" s="161"/>
      <c r="C59" s="161">
        <v>10</v>
      </c>
      <c r="D59" s="161">
        <v>5</v>
      </c>
      <c r="E59" s="161">
        <v>5</v>
      </c>
      <c r="F59" s="161">
        <v>5</v>
      </c>
      <c r="G59" s="161">
        <v>5</v>
      </c>
      <c r="H59" s="161">
        <v>5</v>
      </c>
      <c r="I59" s="161">
        <v>5</v>
      </c>
      <c r="J59" s="161">
        <v>5</v>
      </c>
      <c r="K59" s="161">
        <v>5</v>
      </c>
      <c r="L59" s="161">
        <v>10</v>
      </c>
      <c r="M59" s="161"/>
      <c r="N59" s="161">
        <f>SUM(C59:M59)</f>
        <v>60</v>
      </c>
      <c r="O59" s="665"/>
      <c r="P59" s="161"/>
      <c r="Q59" s="577">
        <v>1</v>
      </c>
      <c r="R59" s="161">
        <f>(N56+N59+N60)/3</f>
        <v>58.666666666666664</v>
      </c>
      <c r="S59" s="161"/>
      <c r="T59" s="161"/>
      <c r="U59" s="161"/>
    </row>
    <row r="60" spans="1:21" s="162" customFormat="1" ht="15" x14ac:dyDescent="0.25">
      <c r="A60" s="161" t="s">
        <v>32</v>
      </c>
      <c r="B60" s="161"/>
      <c r="C60" s="161">
        <v>10</v>
      </c>
      <c r="D60" s="161">
        <v>5</v>
      </c>
      <c r="E60" s="161">
        <v>4</v>
      </c>
      <c r="F60" s="161">
        <v>5</v>
      </c>
      <c r="G60" s="161">
        <v>4</v>
      </c>
      <c r="H60" s="161">
        <v>5</v>
      </c>
      <c r="I60" s="161">
        <v>5</v>
      </c>
      <c r="J60" s="161">
        <v>5</v>
      </c>
      <c r="K60" s="161">
        <v>5</v>
      </c>
      <c r="L60" s="161">
        <v>9</v>
      </c>
      <c r="M60" s="161"/>
      <c r="N60" s="161">
        <f>SUM(C60:M60)</f>
        <v>57</v>
      </c>
      <c r="O60" s="666"/>
      <c r="P60" s="161">
        <f>O56*100/60</f>
        <v>97.833333333333329</v>
      </c>
      <c r="Q60" s="577"/>
      <c r="R60" s="161"/>
      <c r="S60" s="161"/>
      <c r="T60" s="161"/>
      <c r="U60" s="161"/>
    </row>
    <row r="61" spans="1:21" x14ac:dyDescent="0.4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164"/>
      <c r="P61" s="70"/>
      <c r="Q61" s="546"/>
      <c r="R61" s="70"/>
      <c r="S61" s="70"/>
      <c r="T61" s="70"/>
      <c r="U61" s="70"/>
    </row>
  </sheetData>
  <mergeCells count="21">
    <mergeCell ref="H4:H5"/>
    <mergeCell ref="C4:C5"/>
    <mergeCell ref="D4:D5"/>
    <mergeCell ref="E4:E5"/>
    <mergeCell ref="F4:F5"/>
    <mergeCell ref="G4:G5"/>
    <mergeCell ref="O9:O13"/>
    <mergeCell ref="I4:I5"/>
    <mergeCell ref="J4:J5"/>
    <mergeCell ref="K4:K5"/>
    <mergeCell ref="L4:L5"/>
    <mergeCell ref="N4:N5"/>
    <mergeCell ref="O45:O49"/>
    <mergeCell ref="O50:O54"/>
    <mergeCell ref="O56:O60"/>
    <mergeCell ref="O14:O18"/>
    <mergeCell ref="O19:O23"/>
    <mergeCell ref="O24:O28"/>
    <mergeCell ref="O29:O33"/>
    <mergeCell ref="O34:O39"/>
    <mergeCell ref="O40:O4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0"/>
  <sheetViews>
    <sheetView zoomScale="90" zoomScaleNormal="90" workbookViewId="0">
      <selection activeCell="A2" sqref="A2"/>
    </sheetView>
  </sheetViews>
  <sheetFormatPr defaultRowHeight="23.25" x14ac:dyDescent="0.35"/>
  <cols>
    <col min="1" max="1" width="16.42578125" customWidth="1"/>
    <col min="2" max="2" width="22.140625" customWidth="1"/>
    <col min="12" max="12" width="8.85546875" style="187"/>
    <col min="14" max="14" width="8.85546875" style="542"/>
  </cols>
  <sheetData>
    <row r="2" spans="1:16" ht="26.25" x14ac:dyDescent="0.4">
      <c r="D2" s="163" t="s">
        <v>328</v>
      </c>
    </row>
    <row r="4" spans="1:16" ht="24" x14ac:dyDescent="0.35">
      <c r="B4" s="702" t="s">
        <v>36</v>
      </c>
      <c r="C4" s="702" t="s">
        <v>131</v>
      </c>
      <c r="D4" s="702" t="s">
        <v>53</v>
      </c>
      <c r="E4" s="702" t="s">
        <v>132</v>
      </c>
      <c r="F4" s="704" t="s">
        <v>133</v>
      </c>
      <c r="G4" s="705"/>
      <c r="H4" s="706"/>
      <c r="I4" s="166" t="s">
        <v>134</v>
      </c>
      <c r="J4" s="702" t="s">
        <v>135</v>
      </c>
    </row>
    <row r="5" spans="1:16" ht="46.5" x14ac:dyDescent="0.25">
      <c r="B5" s="703"/>
      <c r="C5" s="703"/>
      <c r="D5" s="703"/>
      <c r="E5" s="703"/>
      <c r="F5" s="167" t="s">
        <v>136</v>
      </c>
      <c r="G5" s="168" t="s">
        <v>137</v>
      </c>
      <c r="H5" s="169" t="s">
        <v>138</v>
      </c>
      <c r="I5" s="168"/>
      <c r="J5" s="703"/>
      <c r="K5" s="186" t="s">
        <v>141</v>
      </c>
      <c r="L5" s="188" t="s">
        <v>309</v>
      </c>
      <c r="M5" s="186" t="s">
        <v>34</v>
      </c>
      <c r="N5" s="543" t="s">
        <v>294</v>
      </c>
    </row>
    <row r="6" spans="1:16" x14ac:dyDescent="0.35">
      <c r="B6" s="171"/>
      <c r="C6" s="171">
        <v>10</v>
      </c>
      <c r="D6" s="171">
        <v>5</v>
      </c>
      <c r="E6" s="171">
        <v>5</v>
      </c>
      <c r="F6" s="171">
        <v>5</v>
      </c>
      <c r="G6" s="171">
        <v>5</v>
      </c>
      <c r="H6" s="171">
        <v>5</v>
      </c>
      <c r="I6" s="171">
        <v>5</v>
      </c>
      <c r="J6" s="171">
        <v>20</v>
      </c>
    </row>
    <row r="7" spans="1:16" x14ac:dyDescent="0.35">
      <c r="A7" s="70"/>
      <c r="B7" s="120" t="s">
        <v>127</v>
      </c>
      <c r="C7" s="70"/>
      <c r="D7" s="70"/>
      <c r="E7" s="70"/>
      <c r="F7" s="70"/>
      <c r="G7" s="70"/>
      <c r="H7" s="70"/>
      <c r="I7" s="70"/>
      <c r="J7" s="70"/>
      <c r="K7" s="70"/>
      <c r="L7" s="189"/>
      <c r="M7" s="70"/>
      <c r="N7" s="544"/>
      <c r="O7" s="70"/>
      <c r="P7" s="70"/>
    </row>
    <row r="8" spans="1:16" s="156" customFormat="1" ht="15" x14ac:dyDescent="0.25">
      <c r="A8" s="155" t="s">
        <v>86</v>
      </c>
      <c r="B8" s="174" t="s">
        <v>317</v>
      </c>
      <c r="C8" s="180">
        <v>9</v>
      </c>
      <c r="D8" s="180">
        <v>4</v>
      </c>
      <c r="E8" s="180">
        <v>4</v>
      </c>
      <c r="F8" s="180">
        <v>4</v>
      </c>
      <c r="G8" s="180">
        <v>4</v>
      </c>
      <c r="H8" s="180">
        <v>4</v>
      </c>
      <c r="I8" s="180">
        <v>4</v>
      </c>
      <c r="J8" s="155"/>
      <c r="K8" s="155">
        <f>(C8+D8+E8+F8+G8+H8+I8-J8)</f>
        <v>33</v>
      </c>
      <c r="L8" s="693">
        <v>37.200000000000003</v>
      </c>
      <c r="M8" s="155"/>
      <c r="N8" s="544"/>
      <c r="O8" s="155"/>
      <c r="P8" s="155"/>
    </row>
    <row r="9" spans="1:16" s="156" customFormat="1" ht="15" x14ac:dyDescent="0.25">
      <c r="A9" s="155" t="s">
        <v>140</v>
      </c>
      <c r="B9" s="174"/>
      <c r="C9" s="180">
        <v>10</v>
      </c>
      <c r="D9" s="180">
        <v>4</v>
      </c>
      <c r="E9" s="180">
        <v>4</v>
      </c>
      <c r="F9" s="180">
        <v>4</v>
      </c>
      <c r="G9" s="180">
        <v>4</v>
      </c>
      <c r="H9" s="180">
        <v>5</v>
      </c>
      <c r="I9" s="180">
        <v>5</v>
      </c>
      <c r="J9" s="155"/>
      <c r="K9" s="155">
        <f t="shared" ref="K9:K77" si="0">(C9+D9+E9+F9+G9+H9+I9-J9)</f>
        <v>36</v>
      </c>
      <c r="L9" s="694"/>
      <c r="M9" s="155"/>
      <c r="N9" s="544">
        <v>1</v>
      </c>
      <c r="O9" s="155"/>
      <c r="P9" s="155"/>
    </row>
    <row r="10" spans="1:16" s="156" customFormat="1" ht="15" x14ac:dyDescent="0.25">
      <c r="A10" s="155" t="s">
        <v>30</v>
      </c>
      <c r="B10" s="174"/>
      <c r="C10" s="180">
        <v>10</v>
      </c>
      <c r="D10" s="180">
        <v>5</v>
      </c>
      <c r="E10" s="180">
        <v>5</v>
      </c>
      <c r="F10" s="180">
        <v>4</v>
      </c>
      <c r="G10" s="180">
        <v>5</v>
      </c>
      <c r="H10" s="180">
        <v>5</v>
      </c>
      <c r="I10" s="180">
        <v>5</v>
      </c>
      <c r="J10" s="155"/>
      <c r="K10" s="155">
        <f t="shared" si="0"/>
        <v>39</v>
      </c>
      <c r="L10" s="694"/>
      <c r="M10" s="155"/>
      <c r="N10" s="544"/>
      <c r="O10" s="155"/>
      <c r="P10" s="155">
        <f>(K8+K9+K10+K11+K12)/5</f>
        <v>37.200000000000003</v>
      </c>
    </row>
    <row r="11" spans="1:16" s="156" customFormat="1" ht="15" x14ac:dyDescent="0.25">
      <c r="A11" s="155" t="s">
        <v>41</v>
      </c>
      <c r="B11" s="174"/>
      <c r="C11" s="180">
        <v>10</v>
      </c>
      <c r="D11" s="180">
        <v>4</v>
      </c>
      <c r="E11" s="180">
        <v>5</v>
      </c>
      <c r="F11" s="180">
        <v>4</v>
      </c>
      <c r="G11" s="180">
        <v>5</v>
      </c>
      <c r="H11" s="180">
        <v>5</v>
      </c>
      <c r="I11" s="180">
        <v>5</v>
      </c>
      <c r="J11" s="155"/>
      <c r="K11" s="155">
        <f t="shared" si="0"/>
        <v>38</v>
      </c>
      <c r="L11" s="694"/>
      <c r="M11" s="155">
        <f>L8*100/40</f>
        <v>93.000000000000014</v>
      </c>
      <c r="N11" s="544"/>
      <c r="O11" s="155"/>
      <c r="P11" s="155"/>
    </row>
    <row r="12" spans="1:16" s="156" customFormat="1" ht="15" x14ac:dyDescent="0.25">
      <c r="A12" s="155" t="s">
        <v>98</v>
      </c>
      <c r="B12" s="174"/>
      <c r="C12" s="180">
        <v>10</v>
      </c>
      <c r="D12" s="180">
        <v>5</v>
      </c>
      <c r="E12" s="180">
        <v>5</v>
      </c>
      <c r="F12" s="180">
        <v>5</v>
      </c>
      <c r="G12" s="180">
        <v>5</v>
      </c>
      <c r="H12" s="180">
        <v>5</v>
      </c>
      <c r="I12" s="180">
        <v>5</v>
      </c>
      <c r="J12" s="155"/>
      <c r="K12" s="155">
        <f t="shared" si="0"/>
        <v>40</v>
      </c>
      <c r="L12" s="695"/>
      <c r="M12" s="155"/>
      <c r="N12" s="544"/>
      <c r="O12" s="155"/>
      <c r="P12" s="155"/>
    </row>
    <row r="13" spans="1:16" x14ac:dyDescent="0.35">
      <c r="A13" s="70"/>
      <c r="B13" s="173" t="s">
        <v>128</v>
      </c>
      <c r="C13" s="70"/>
      <c r="D13" s="70"/>
      <c r="E13" s="70"/>
      <c r="F13" s="70"/>
      <c r="G13" s="70"/>
      <c r="H13" s="70"/>
      <c r="I13" s="70"/>
      <c r="J13" s="70"/>
      <c r="K13" s="155">
        <f t="shared" si="0"/>
        <v>0</v>
      </c>
      <c r="L13" s="189"/>
      <c r="M13" s="70"/>
      <c r="N13" s="544"/>
      <c r="O13" s="70"/>
      <c r="P13" s="70"/>
    </row>
    <row r="14" spans="1:16" s="42" customFormat="1" ht="15" x14ac:dyDescent="0.25">
      <c r="A14" s="123" t="s">
        <v>86</v>
      </c>
      <c r="B14" s="176" t="s">
        <v>314</v>
      </c>
      <c r="C14" s="170">
        <v>7</v>
      </c>
      <c r="D14" s="170">
        <v>3</v>
      </c>
      <c r="E14" s="170">
        <v>3</v>
      </c>
      <c r="F14" s="170">
        <v>4</v>
      </c>
      <c r="G14" s="170">
        <v>4</v>
      </c>
      <c r="H14" s="170">
        <v>4</v>
      </c>
      <c r="I14" s="170">
        <v>4</v>
      </c>
      <c r="J14" s="123"/>
      <c r="K14" s="155">
        <f t="shared" si="0"/>
        <v>29</v>
      </c>
      <c r="L14" s="707">
        <v>32.799999999999997</v>
      </c>
      <c r="M14" s="123"/>
      <c r="N14" s="544"/>
      <c r="O14" s="123"/>
      <c r="P14" s="123"/>
    </row>
    <row r="15" spans="1:16" s="42" customFormat="1" ht="15" x14ac:dyDescent="0.25">
      <c r="A15" s="123" t="s">
        <v>140</v>
      </c>
      <c r="B15" s="176"/>
      <c r="C15" s="123">
        <v>6</v>
      </c>
      <c r="D15" s="123">
        <v>3</v>
      </c>
      <c r="E15" s="123">
        <v>3</v>
      </c>
      <c r="F15" s="123">
        <v>3</v>
      </c>
      <c r="G15" s="123">
        <v>3</v>
      </c>
      <c r="H15" s="123">
        <v>3</v>
      </c>
      <c r="I15" s="123">
        <v>4</v>
      </c>
      <c r="J15" s="123"/>
      <c r="K15" s="155">
        <f t="shared" si="0"/>
        <v>25</v>
      </c>
      <c r="L15" s="708"/>
      <c r="M15" s="123"/>
      <c r="N15" s="544"/>
      <c r="O15" s="123"/>
      <c r="P15" s="123"/>
    </row>
    <row r="16" spans="1:16" s="42" customFormat="1" ht="15" x14ac:dyDescent="0.25">
      <c r="A16" s="123" t="s">
        <v>30</v>
      </c>
      <c r="B16" s="176"/>
      <c r="C16" s="123">
        <v>9</v>
      </c>
      <c r="D16" s="123">
        <v>5</v>
      </c>
      <c r="E16" s="123">
        <v>4</v>
      </c>
      <c r="F16" s="123">
        <v>4</v>
      </c>
      <c r="G16" s="123">
        <v>5</v>
      </c>
      <c r="H16" s="123">
        <v>5</v>
      </c>
      <c r="I16" s="123">
        <v>5</v>
      </c>
      <c r="J16" s="123"/>
      <c r="K16" s="155">
        <f t="shared" si="0"/>
        <v>37</v>
      </c>
      <c r="L16" s="708"/>
      <c r="M16" s="123"/>
      <c r="N16" s="544"/>
      <c r="O16" s="123"/>
      <c r="P16" s="123">
        <f>(K14+K15+K16+K17+K18)/5</f>
        <v>32.799999999999997</v>
      </c>
    </row>
    <row r="17" spans="1:16" s="42" customFormat="1" ht="15" x14ac:dyDescent="0.25">
      <c r="A17" s="123" t="s">
        <v>41</v>
      </c>
      <c r="B17" s="176"/>
      <c r="C17" s="123">
        <v>10</v>
      </c>
      <c r="D17" s="123">
        <v>4</v>
      </c>
      <c r="E17" s="123">
        <v>4</v>
      </c>
      <c r="F17" s="123">
        <v>4</v>
      </c>
      <c r="G17" s="123">
        <v>4</v>
      </c>
      <c r="H17" s="123">
        <v>5</v>
      </c>
      <c r="I17" s="123">
        <v>5</v>
      </c>
      <c r="J17" s="123"/>
      <c r="K17" s="155">
        <f t="shared" si="0"/>
        <v>36</v>
      </c>
      <c r="L17" s="708"/>
      <c r="M17" s="123">
        <f>L14*100/40</f>
        <v>81.999999999999986</v>
      </c>
      <c r="N17" s="544">
        <v>3</v>
      </c>
      <c r="O17" s="123"/>
      <c r="P17" s="123"/>
    </row>
    <row r="18" spans="1:16" s="42" customFormat="1" ht="15" x14ac:dyDescent="0.25">
      <c r="A18" s="123" t="s">
        <v>98</v>
      </c>
      <c r="B18" s="176"/>
      <c r="C18" s="123">
        <v>9</v>
      </c>
      <c r="D18" s="123">
        <v>5</v>
      </c>
      <c r="E18" s="123">
        <v>4</v>
      </c>
      <c r="F18" s="123">
        <v>5</v>
      </c>
      <c r="G18" s="123">
        <v>5</v>
      </c>
      <c r="H18" s="123">
        <v>5</v>
      </c>
      <c r="I18" s="123">
        <v>4</v>
      </c>
      <c r="J18" s="123"/>
      <c r="K18" s="155">
        <f t="shared" si="0"/>
        <v>37</v>
      </c>
      <c r="L18" s="709"/>
      <c r="M18" s="123"/>
      <c r="N18" s="544"/>
      <c r="O18" s="123"/>
      <c r="P18" s="123"/>
    </row>
    <row r="19" spans="1:16" x14ac:dyDescent="0.35">
      <c r="A19" s="70"/>
      <c r="B19" s="172"/>
      <c r="C19" s="70"/>
      <c r="D19" s="70"/>
      <c r="E19" s="70"/>
      <c r="F19" s="70"/>
      <c r="G19" s="70"/>
      <c r="H19" s="70"/>
      <c r="I19" s="70"/>
      <c r="J19" s="70"/>
      <c r="K19" s="155">
        <f t="shared" si="0"/>
        <v>0</v>
      </c>
      <c r="L19" s="189"/>
      <c r="M19" s="70"/>
      <c r="N19" s="544"/>
      <c r="O19" s="70"/>
      <c r="P19" s="70"/>
    </row>
    <row r="20" spans="1:16" s="97" customFormat="1" ht="15" x14ac:dyDescent="0.25">
      <c r="A20" s="95" t="s">
        <v>86</v>
      </c>
      <c r="B20" s="179" t="s">
        <v>318</v>
      </c>
      <c r="C20" s="170">
        <v>8</v>
      </c>
      <c r="D20" s="170">
        <v>4</v>
      </c>
      <c r="E20" s="170">
        <v>4</v>
      </c>
      <c r="F20" s="170">
        <v>5</v>
      </c>
      <c r="G20" s="170">
        <v>5</v>
      </c>
      <c r="H20" s="170">
        <v>5</v>
      </c>
      <c r="I20" s="170">
        <v>4</v>
      </c>
      <c r="J20" s="95"/>
      <c r="K20" s="155">
        <f t="shared" si="0"/>
        <v>35</v>
      </c>
      <c r="L20" s="633">
        <v>34.6</v>
      </c>
      <c r="M20" s="95"/>
      <c r="N20" s="544"/>
      <c r="O20" s="95"/>
      <c r="P20" s="95"/>
    </row>
    <row r="21" spans="1:16" s="97" customFormat="1" ht="15" x14ac:dyDescent="0.25">
      <c r="A21" s="95" t="s">
        <v>140</v>
      </c>
      <c r="B21" s="179"/>
      <c r="C21" s="95">
        <v>9</v>
      </c>
      <c r="D21" s="95">
        <v>3</v>
      </c>
      <c r="E21" s="95">
        <v>4</v>
      </c>
      <c r="F21" s="95">
        <v>3</v>
      </c>
      <c r="G21" s="95">
        <v>4</v>
      </c>
      <c r="H21" s="95">
        <v>5</v>
      </c>
      <c r="I21" s="95">
        <v>5</v>
      </c>
      <c r="J21" s="95"/>
      <c r="K21" s="155">
        <f t="shared" si="0"/>
        <v>33</v>
      </c>
      <c r="L21" s="634"/>
      <c r="M21" s="95"/>
      <c r="N21" s="544"/>
      <c r="O21" s="95"/>
      <c r="P21" s="95"/>
    </row>
    <row r="22" spans="1:16" s="97" customFormat="1" ht="15" x14ac:dyDescent="0.25">
      <c r="A22" s="95" t="s">
        <v>30</v>
      </c>
      <c r="B22" s="179"/>
      <c r="C22" s="95">
        <v>8</v>
      </c>
      <c r="D22" s="95">
        <v>4</v>
      </c>
      <c r="E22" s="95">
        <v>4</v>
      </c>
      <c r="F22" s="95">
        <v>4</v>
      </c>
      <c r="G22" s="95">
        <v>5</v>
      </c>
      <c r="H22" s="95">
        <v>4</v>
      </c>
      <c r="I22" s="95">
        <v>5</v>
      </c>
      <c r="J22" s="95">
        <v>1</v>
      </c>
      <c r="K22" s="155">
        <f t="shared" si="0"/>
        <v>33</v>
      </c>
      <c r="L22" s="634"/>
      <c r="M22" s="95"/>
      <c r="N22" s="544"/>
      <c r="O22" s="95"/>
      <c r="P22" s="95">
        <f>(K20+K21+K22+K23+K24)/5</f>
        <v>34.6</v>
      </c>
    </row>
    <row r="23" spans="1:16" s="97" customFormat="1" ht="15" x14ac:dyDescent="0.25">
      <c r="A23" s="95" t="s">
        <v>41</v>
      </c>
      <c r="B23" s="179"/>
      <c r="C23" s="95">
        <v>9</v>
      </c>
      <c r="D23" s="95">
        <v>3</v>
      </c>
      <c r="E23" s="95">
        <v>3</v>
      </c>
      <c r="F23" s="95">
        <v>4</v>
      </c>
      <c r="G23" s="95">
        <v>3</v>
      </c>
      <c r="H23" s="95">
        <v>5</v>
      </c>
      <c r="I23" s="95">
        <v>5</v>
      </c>
      <c r="J23" s="95"/>
      <c r="K23" s="155">
        <f t="shared" si="0"/>
        <v>32</v>
      </c>
      <c r="L23" s="634"/>
      <c r="M23" s="95">
        <f>L20*100/40</f>
        <v>86.5</v>
      </c>
      <c r="N23" s="544">
        <v>1</v>
      </c>
      <c r="O23" s="95"/>
      <c r="P23" s="95"/>
    </row>
    <row r="24" spans="1:16" s="97" customFormat="1" ht="11.45" customHeight="1" x14ac:dyDescent="0.25">
      <c r="A24" s="95" t="s">
        <v>98</v>
      </c>
      <c r="B24" s="179"/>
      <c r="C24" s="95">
        <v>10</v>
      </c>
      <c r="D24" s="95">
        <v>5</v>
      </c>
      <c r="E24" s="95">
        <v>5</v>
      </c>
      <c r="F24" s="95">
        <v>5</v>
      </c>
      <c r="G24" s="95">
        <v>5</v>
      </c>
      <c r="H24" s="95">
        <v>5</v>
      </c>
      <c r="I24" s="95">
        <v>5</v>
      </c>
      <c r="J24" s="95"/>
      <c r="K24" s="155">
        <f t="shared" si="0"/>
        <v>40</v>
      </c>
      <c r="L24" s="635"/>
      <c r="M24" s="95"/>
      <c r="N24" s="544"/>
      <c r="O24" s="95"/>
      <c r="P24" s="95"/>
    </row>
    <row r="25" spans="1:16" s="78" customFormat="1" ht="11.45" customHeight="1" x14ac:dyDescent="0.25">
      <c r="A25" s="77" t="s">
        <v>86</v>
      </c>
      <c r="B25" s="175" t="s">
        <v>303</v>
      </c>
      <c r="C25" s="170">
        <v>7</v>
      </c>
      <c r="D25" s="170">
        <v>4</v>
      </c>
      <c r="E25" s="170">
        <v>4</v>
      </c>
      <c r="F25" s="170">
        <v>3</v>
      </c>
      <c r="G25" s="170">
        <v>4</v>
      </c>
      <c r="H25" s="170">
        <v>3</v>
      </c>
      <c r="I25" s="170">
        <v>3</v>
      </c>
      <c r="J25" s="77">
        <v>5</v>
      </c>
      <c r="K25" s="155">
        <f t="shared" si="0"/>
        <v>23</v>
      </c>
      <c r="L25" s="629">
        <v>29</v>
      </c>
      <c r="M25" s="77"/>
      <c r="N25" s="544"/>
      <c r="O25" s="77"/>
      <c r="P25" s="77"/>
    </row>
    <row r="26" spans="1:16" s="78" customFormat="1" ht="11.45" customHeight="1" x14ac:dyDescent="0.25">
      <c r="A26" s="77" t="s">
        <v>140</v>
      </c>
      <c r="B26" s="175"/>
      <c r="C26" s="77">
        <v>8</v>
      </c>
      <c r="D26" s="77">
        <v>3</v>
      </c>
      <c r="E26" s="77">
        <v>3</v>
      </c>
      <c r="F26" s="77">
        <v>3</v>
      </c>
      <c r="G26" s="77">
        <v>3</v>
      </c>
      <c r="H26" s="77">
        <v>3</v>
      </c>
      <c r="I26" s="77">
        <v>4</v>
      </c>
      <c r="J26" s="77"/>
      <c r="K26" s="155">
        <f t="shared" si="0"/>
        <v>27</v>
      </c>
      <c r="L26" s="630"/>
      <c r="M26" s="77"/>
      <c r="N26" s="544"/>
      <c r="O26" s="77"/>
      <c r="P26" s="77"/>
    </row>
    <row r="27" spans="1:16" s="78" customFormat="1" ht="11.45" customHeight="1" x14ac:dyDescent="0.25">
      <c r="A27" s="77" t="s">
        <v>30</v>
      </c>
      <c r="B27" s="175"/>
      <c r="C27" s="77">
        <v>7</v>
      </c>
      <c r="D27" s="77">
        <v>5</v>
      </c>
      <c r="E27" s="77">
        <v>5</v>
      </c>
      <c r="F27" s="77">
        <v>4</v>
      </c>
      <c r="G27" s="77">
        <v>4</v>
      </c>
      <c r="H27" s="77">
        <v>5</v>
      </c>
      <c r="I27" s="77">
        <v>5</v>
      </c>
      <c r="J27" s="77"/>
      <c r="K27" s="155">
        <f t="shared" si="0"/>
        <v>35</v>
      </c>
      <c r="L27" s="630"/>
      <c r="M27" s="77"/>
      <c r="N27" s="544"/>
      <c r="O27" s="77"/>
      <c r="P27" s="77">
        <f>(K25+K26+K27+K28+K29)/5</f>
        <v>29</v>
      </c>
    </row>
    <row r="28" spans="1:16" s="78" customFormat="1" ht="11.45" customHeight="1" x14ac:dyDescent="0.25">
      <c r="A28" s="77" t="s">
        <v>41</v>
      </c>
      <c r="B28" s="175"/>
      <c r="C28" s="77">
        <v>8</v>
      </c>
      <c r="D28" s="77">
        <v>3</v>
      </c>
      <c r="E28" s="77">
        <v>3</v>
      </c>
      <c r="F28" s="77">
        <v>4</v>
      </c>
      <c r="G28" s="77">
        <v>4</v>
      </c>
      <c r="H28" s="77">
        <v>4</v>
      </c>
      <c r="I28" s="77">
        <v>5</v>
      </c>
      <c r="J28" s="77"/>
      <c r="K28" s="155">
        <f t="shared" si="0"/>
        <v>31</v>
      </c>
      <c r="L28" s="630"/>
      <c r="M28" s="77">
        <f>L25*100/40</f>
        <v>72.5</v>
      </c>
      <c r="N28" s="544"/>
      <c r="O28" s="77"/>
      <c r="P28" s="77"/>
    </row>
    <row r="29" spans="1:16" s="78" customFormat="1" ht="11.45" customHeight="1" x14ac:dyDescent="0.25">
      <c r="A29" s="77" t="s">
        <v>98</v>
      </c>
      <c r="B29" s="175"/>
      <c r="C29" s="77">
        <v>7</v>
      </c>
      <c r="D29" s="77">
        <v>5</v>
      </c>
      <c r="E29" s="77">
        <v>4</v>
      </c>
      <c r="F29" s="77">
        <v>4</v>
      </c>
      <c r="G29" s="77">
        <v>4</v>
      </c>
      <c r="H29" s="77">
        <v>4</v>
      </c>
      <c r="I29" s="77">
        <v>4</v>
      </c>
      <c r="J29" s="77">
        <v>3</v>
      </c>
      <c r="K29" s="155">
        <f t="shared" si="0"/>
        <v>29</v>
      </c>
      <c r="L29" s="631"/>
      <c r="M29" s="77"/>
      <c r="N29" s="544"/>
      <c r="O29" s="77"/>
      <c r="P29" s="77"/>
    </row>
    <row r="30" spans="1:16" s="156" customFormat="1" ht="15" x14ac:dyDescent="0.25">
      <c r="A30" s="155" t="s">
        <v>86</v>
      </c>
      <c r="B30" s="174" t="s">
        <v>319</v>
      </c>
      <c r="C30" s="170">
        <v>9</v>
      </c>
      <c r="D30" s="170">
        <v>4</v>
      </c>
      <c r="E30" s="170">
        <v>4</v>
      </c>
      <c r="F30" s="170">
        <v>5</v>
      </c>
      <c r="G30" s="170">
        <v>5</v>
      </c>
      <c r="H30" s="170">
        <v>5</v>
      </c>
      <c r="I30" s="170">
        <v>4</v>
      </c>
      <c r="J30" s="155"/>
      <c r="K30" s="155">
        <f t="shared" si="0"/>
        <v>36</v>
      </c>
      <c r="L30" s="693">
        <v>33.6</v>
      </c>
      <c r="M30" s="155"/>
      <c r="N30" s="544"/>
      <c r="O30" s="155"/>
      <c r="P30" s="155"/>
    </row>
    <row r="31" spans="1:16" s="156" customFormat="1" ht="15" x14ac:dyDescent="0.25">
      <c r="A31" s="155" t="s">
        <v>140</v>
      </c>
      <c r="B31" s="174"/>
      <c r="C31" s="155">
        <v>10</v>
      </c>
      <c r="D31" s="155">
        <v>4</v>
      </c>
      <c r="E31" s="155">
        <v>4</v>
      </c>
      <c r="F31" s="155">
        <v>4</v>
      </c>
      <c r="G31" s="155">
        <v>4</v>
      </c>
      <c r="H31" s="155">
        <v>4</v>
      </c>
      <c r="I31" s="155">
        <v>4</v>
      </c>
      <c r="J31" s="155"/>
      <c r="K31" s="155">
        <f t="shared" si="0"/>
        <v>34</v>
      </c>
      <c r="L31" s="694"/>
      <c r="M31" s="155"/>
      <c r="N31" s="544"/>
      <c r="O31" s="155"/>
      <c r="P31" s="155"/>
    </row>
    <row r="32" spans="1:16" s="156" customFormat="1" ht="15" x14ac:dyDescent="0.25">
      <c r="A32" s="155" t="s">
        <v>30</v>
      </c>
      <c r="B32" s="174"/>
      <c r="C32" s="155">
        <v>10</v>
      </c>
      <c r="D32" s="155">
        <v>5</v>
      </c>
      <c r="E32" s="155">
        <v>4</v>
      </c>
      <c r="F32" s="155">
        <v>5</v>
      </c>
      <c r="G32" s="155">
        <v>5</v>
      </c>
      <c r="H32" s="155">
        <v>5</v>
      </c>
      <c r="I32" s="155">
        <v>5</v>
      </c>
      <c r="J32" s="155"/>
      <c r="K32" s="155">
        <f t="shared" si="0"/>
        <v>39</v>
      </c>
      <c r="L32" s="694"/>
      <c r="M32" s="155"/>
      <c r="N32" s="544"/>
      <c r="O32" s="155"/>
      <c r="P32" s="155">
        <f>(K30+K31+K32+K33+K34)/5</f>
        <v>33.6</v>
      </c>
    </row>
    <row r="33" spans="1:16" s="156" customFormat="1" ht="15" x14ac:dyDescent="0.25">
      <c r="A33" s="155" t="s">
        <v>41</v>
      </c>
      <c r="B33" s="174"/>
      <c r="C33" s="155">
        <v>7</v>
      </c>
      <c r="D33" s="155">
        <v>4</v>
      </c>
      <c r="E33" s="155">
        <v>3</v>
      </c>
      <c r="F33" s="155">
        <v>3</v>
      </c>
      <c r="G33" s="155">
        <v>3</v>
      </c>
      <c r="H33" s="155">
        <v>3</v>
      </c>
      <c r="I33" s="155">
        <v>4</v>
      </c>
      <c r="J33" s="155"/>
      <c r="K33" s="155">
        <f t="shared" si="0"/>
        <v>27</v>
      </c>
      <c r="L33" s="694"/>
      <c r="M33" s="155">
        <f>L30*100/40</f>
        <v>84</v>
      </c>
      <c r="N33" s="544">
        <v>2</v>
      </c>
      <c r="O33" s="155"/>
      <c r="P33" s="155"/>
    </row>
    <row r="34" spans="1:16" s="156" customFormat="1" ht="15" x14ac:dyDescent="0.25">
      <c r="A34" s="155" t="s">
        <v>98</v>
      </c>
      <c r="B34" s="174"/>
      <c r="C34" s="155">
        <v>8</v>
      </c>
      <c r="D34" s="155">
        <v>4</v>
      </c>
      <c r="E34" s="155">
        <v>4</v>
      </c>
      <c r="F34" s="155">
        <v>4</v>
      </c>
      <c r="G34" s="155">
        <v>4</v>
      </c>
      <c r="H34" s="155">
        <v>4</v>
      </c>
      <c r="I34" s="155">
        <v>4</v>
      </c>
      <c r="J34" s="155"/>
      <c r="K34" s="155">
        <f t="shared" si="0"/>
        <v>32</v>
      </c>
      <c r="L34" s="695"/>
      <c r="M34" s="155"/>
      <c r="N34" s="544"/>
      <c r="O34" s="155"/>
      <c r="P34" s="155"/>
    </row>
    <row r="35" spans="1:16" x14ac:dyDescent="0.35">
      <c r="A35" s="70"/>
      <c r="B35" s="173" t="s">
        <v>21</v>
      </c>
      <c r="C35" s="70"/>
      <c r="D35" s="70"/>
      <c r="E35" s="70"/>
      <c r="F35" s="70"/>
      <c r="G35" s="70"/>
      <c r="H35" s="70"/>
      <c r="I35" s="70"/>
      <c r="J35" s="70"/>
      <c r="K35" s="155">
        <f t="shared" si="0"/>
        <v>0</v>
      </c>
      <c r="L35" s="189"/>
      <c r="M35" s="70"/>
      <c r="N35" s="544"/>
      <c r="O35" s="70"/>
      <c r="P35" s="70"/>
    </row>
    <row r="36" spans="1:16" s="184" customFormat="1" ht="15" x14ac:dyDescent="0.25">
      <c r="A36" s="181" t="s">
        <v>86</v>
      </c>
      <c r="B36" s="182" t="s">
        <v>313</v>
      </c>
      <c r="C36" s="183">
        <v>9</v>
      </c>
      <c r="D36" s="183">
        <v>3</v>
      </c>
      <c r="E36" s="183">
        <v>3</v>
      </c>
      <c r="F36" s="183">
        <v>4</v>
      </c>
      <c r="G36" s="183">
        <v>4</v>
      </c>
      <c r="H36" s="183">
        <v>4</v>
      </c>
      <c r="I36" s="183">
        <v>4</v>
      </c>
      <c r="J36" s="181"/>
      <c r="K36" s="155">
        <f t="shared" si="0"/>
        <v>31</v>
      </c>
      <c r="L36" s="699">
        <v>30</v>
      </c>
      <c r="M36" s="181"/>
      <c r="N36" s="544"/>
      <c r="O36" s="181"/>
      <c r="P36" s="181"/>
    </row>
    <row r="37" spans="1:16" s="184" customFormat="1" ht="15" x14ac:dyDescent="0.25">
      <c r="A37" s="181" t="s">
        <v>140</v>
      </c>
      <c r="B37" s="182"/>
      <c r="C37" s="181">
        <v>5</v>
      </c>
      <c r="D37" s="181">
        <v>3</v>
      </c>
      <c r="E37" s="181">
        <v>3</v>
      </c>
      <c r="F37" s="181">
        <v>3</v>
      </c>
      <c r="G37" s="181">
        <v>3</v>
      </c>
      <c r="H37" s="181">
        <v>2</v>
      </c>
      <c r="I37" s="181">
        <v>3</v>
      </c>
      <c r="J37" s="181"/>
      <c r="K37" s="155">
        <f t="shared" si="0"/>
        <v>22</v>
      </c>
      <c r="L37" s="700"/>
      <c r="M37" s="181"/>
      <c r="N37" s="544"/>
      <c r="O37" s="181"/>
      <c r="P37" s="181"/>
    </row>
    <row r="38" spans="1:16" s="184" customFormat="1" ht="15" x14ac:dyDescent="0.25">
      <c r="A38" s="181" t="s">
        <v>30</v>
      </c>
      <c r="B38" s="182"/>
      <c r="C38" s="181">
        <v>8</v>
      </c>
      <c r="D38" s="181">
        <v>5</v>
      </c>
      <c r="E38" s="181">
        <v>5</v>
      </c>
      <c r="F38" s="181">
        <v>4</v>
      </c>
      <c r="G38" s="181">
        <v>4</v>
      </c>
      <c r="H38" s="181">
        <v>4</v>
      </c>
      <c r="I38" s="181">
        <v>5</v>
      </c>
      <c r="J38" s="181"/>
      <c r="K38" s="155">
        <f t="shared" si="0"/>
        <v>35</v>
      </c>
      <c r="L38" s="700"/>
      <c r="M38" s="181"/>
      <c r="N38" s="544"/>
      <c r="O38" s="181"/>
      <c r="P38" s="181">
        <f>(K36+K37+K38+K39+K40)/5</f>
        <v>30</v>
      </c>
    </row>
    <row r="39" spans="1:16" s="184" customFormat="1" ht="15" x14ac:dyDescent="0.25">
      <c r="A39" s="181" t="s">
        <v>41</v>
      </c>
      <c r="B39" s="182"/>
      <c r="C39" s="181">
        <v>9</v>
      </c>
      <c r="D39" s="181">
        <v>4</v>
      </c>
      <c r="E39" s="181">
        <v>5</v>
      </c>
      <c r="F39" s="181">
        <v>4</v>
      </c>
      <c r="G39" s="181">
        <v>4</v>
      </c>
      <c r="H39" s="181">
        <v>3</v>
      </c>
      <c r="I39" s="181">
        <v>5</v>
      </c>
      <c r="J39" s="181"/>
      <c r="K39" s="155">
        <f t="shared" si="0"/>
        <v>34</v>
      </c>
      <c r="L39" s="700"/>
      <c r="M39" s="181">
        <f>L36*100/40</f>
        <v>75</v>
      </c>
      <c r="N39" s="544"/>
      <c r="O39" s="181"/>
      <c r="P39" s="181"/>
    </row>
    <row r="40" spans="1:16" s="184" customFormat="1" ht="15" x14ac:dyDescent="0.25">
      <c r="A40" s="181" t="s">
        <v>98</v>
      </c>
      <c r="B40" s="182"/>
      <c r="C40" s="181">
        <v>7</v>
      </c>
      <c r="D40" s="181">
        <v>5</v>
      </c>
      <c r="E40" s="181">
        <v>5</v>
      </c>
      <c r="F40" s="181">
        <v>4</v>
      </c>
      <c r="G40" s="181">
        <v>4</v>
      </c>
      <c r="H40" s="181">
        <v>4</v>
      </c>
      <c r="I40" s="181">
        <v>4</v>
      </c>
      <c r="J40" s="181">
        <v>5</v>
      </c>
      <c r="K40" s="155">
        <f t="shared" si="0"/>
        <v>28</v>
      </c>
      <c r="L40" s="701"/>
      <c r="M40" s="181"/>
      <c r="N40" s="544"/>
      <c r="O40" s="181"/>
      <c r="P40" s="181"/>
    </row>
    <row r="41" spans="1:16" s="97" customFormat="1" ht="15" x14ac:dyDescent="0.25">
      <c r="A41" s="95" t="s">
        <v>86</v>
      </c>
      <c r="B41" s="179" t="s">
        <v>296</v>
      </c>
      <c r="C41" s="170">
        <v>10</v>
      </c>
      <c r="D41" s="170">
        <v>4</v>
      </c>
      <c r="E41" s="170">
        <v>5</v>
      </c>
      <c r="F41" s="170">
        <v>5</v>
      </c>
      <c r="G41" s="170">
        <v>4</v>
      </c>
      <c r="H41" s="170">
        <v>5</v>
      </c>
      <c r="I41" s="170">
        <v>4</v>
      </c>
      <c r="J41" s="95"/>
      <c r="K41" s="155">
        <f t="shared" si="0"/>
        <v>37</v>
      </c>
      <c r="L41" s="633">
        <v>38.6</v>
      </c>
      <c r="M41" s="95"/>
      <c r="N41" s="544"/>
      <c r="O41" s="95"/>
      <c r="P41" s="95"/>
    </row>
    <row r="42" spans="1:16" s="97" customFormat="1" ht="15" x14ac:dyDescent="0.25">
      <c r="A42" s="95" t="s">
        <v>140</v>
      </c>
      <c r="B42" s="179"/>
      <c r="C42" s="97">
        <v>10</v>
      </c>
      <c r="D42" s="97">
        <v>4</v>
      </c>
      <c r="E42" s="97">
        <v>5</v>
      </c>
      <c r="F42" s="97">
        <v>5</v>
      </c>
      <c r="G42" s="97">
        <v>5</v>
      </c>
      <c r="H42" s="97">
        <v>5</v>
      </c>
      <c r="I42" s="97">
        <v>5</v>
      </c>
      <c r="J42" s="95"/>
      <c r="K42" s="155">
        <f t="shared" si="0"/>
        <v>39</v>
      </c>
      <c r="L42" s="634"/>
      <c r="M42" s="95"/>
      <c r="N42" s="544"/>
      <c r="O42" s="95"/>
      <c r="P42" s="95"/>
    </row>
    <row r="43" spans="1:16" s="97" customFormat="1" ht="15" x14ac:dyDescent="0.25">
      <c r="A43" s="95" t="s">
        <v>30</v>
      </c>
      <c r="B43" s="179"/>
      <c r="C43" s="95">
        <v>10</v>
      </c>
      <c r="D43" s="95">
        <v>5</v>
      </c>
      <c r="E43" s="95">
        <v>5</v>
      </c>
      <c r="F43" s="95">
        <v>5</v>
      </c>
      <c r="G43" s="95">
        <v>5</v>
      </c>
      <c r="H43" s="95">
        <v>5</v>
      </c>
      <c r="I43" s="95">
        <v>5</v>
      </c>
      <c r="J43" s="95"/>
      <c r="K43" s="155">
        <f t="shared" si="0"/>
        <v>40</v>
      </c>
      <c r="L43" s="634"/>
      <c r="M43" s="95"/>
      <c r="N43" s="544"/>
      <c r="O43" s="95"/>
      <c r="P43" s="95">
        <f>(K41+K42+K43+K44+K45)/5</f>
        <v>38.6</v>
      </c>
    </row>
    <row r="44" spans="1:16" s="97" customFormat="1" ht="15" x14ac:dyDescent="0.25">
      <c r="A44" s="95" t="s">
        <v>41</v>
      </c>
      <c r="B44" s="179"/>
      <c r="C44" s="95">
        <v>10</v>
      </c>
      <c r="D44" s="95">
        <v>3</v>
      </c>
      <c r="E44" s="95">
        <v>5</v>
      </c>
      <c r="F44" s="95">
        <v>4</v>
      </c>
      <c r="G44" s="95">
        <v>5</v>
      </c>
      <c r="H44" s="95">
        <v>5</v>
      </c>
      <c r="I44" s="95">
        <v>5</v>
      </c>
      <c r="J44" s="95"/>
      <c r="K44" s="155">
        <f t="shared" si="0"/>
        <v>37</v>
      </c>
      <c r="L44" s="634"/>
      <c r="M44" s="95"/>
      <c r="N44" s="544">
        <v>1</v>
      </c>
      <c r="O44" s="95"/>
      <c r="P44" s="95"/>
    </row>
    <row r="45" spans="1:16" s="97" customFormat="1" ht="15" x14ac:dyDescent="0.25">
      <c r="A45" s="95" t="s">
        <v>98</v>
      </c>
      <c r="B45" s="179"/>
      <c r="C45" s="95">
        <v>10</v>
      </c>
      <c r="D45" s="95">
        <v>5</v>
      </c>
      <c r="E45" s="95">
        <v>5</v>
      </c>
      <c r="F45" s="95">
        <v>5</v>
      </c>
      <c r="G45" s="95">
        <v>5</v>
      </c>
      <c r="H45" s="95">
        <v>5</v>
      </c>
      <c r="I45" s="95">
        <v>5</v>
      </c>
      <c r="J45" s="95"/>
      <c r="K45" s="155">
        <f t="shared" si="0"/>
        <v>40</v>
      </c>
      <c r="L45" s="635"/>
      <c r="M45" s="95">
        <f>L41*100/40</f>
        <v>96.5</v>
      </c>
      <c r="N45" s="544"/>
      <c r="O45" s="95"/>
      <c r="P45" s="95"/>
    </row>
    <row r="46" spans="1:16" s="132" customFormat="1" ht="15" x14ac:dyDescent="0.25">
      <c r="A46" s="130" t="s">
        <v>86</v>
      </c>
      <c r="B46" s="177" t="s">
        <v>320</v>
      </c>
      <c r="C46" s="170">
        <v>6</v>
      </c>
      <c r="D46" s="170">
        <v>3</v>
      </c>
      <c r="E46" s="170">
        <v>3</v>
      </c>
      <c r="F46" s="170">
        <v>3</v>
      </c>
      <c r="G46" s="170">
        <v>4</v>
      </c>
      <c r="H46" s="170">
        <v>3</v>
      </c>
      <c r="I46" s="170">
        <v>4</v>
      </c>
      <c r="J46" s="130"/>
      <c r="K46" s="155">
        <f t="shared" si="0"/>
        <v>26</v>
      </c>
      <c r="L46" s="690">
        <v>26.8</v>
      </c>
      <c r="M46" s="130"/>
      <c r="N46" s="544"/>
      <c r="O46" s="130"/>
      <c r="P46" s="130"/>
    </row>
    <row r="47" spans="1:16" s="132" customFormat="1" ht="15" x14ac:dyDescent="0.25">
      <c r="A47" s="130" t="s">
        <v>140</v>
      </c>
      <c r="B47" s="177"/>
      <c r="C47" s="130">
        <v>7</v>
      </c>
      <c r="D47" s="130">
        <v>3</v>
      </c>
      <c r="E47" s="130">
        <v>3</v>
      </c>
      <c r="F47" s="130">
        <v>4</v>
      </c>
      <c r="G47" s="130">
        <v>4</v>
      </c>
      <c r="H47" s="130">
        <v>4</v>
      </c>
      <c r="I47" s="130">
        <v>3</v>
      </c>
      <c r="J47" s="130"/>
      <c r="K47" s="155">
        <f t="shared" si="0"/>
        <v>28</v>
      </c>
      <c r="L47" s="691"/>
      <c r="M47" s="130"/>
      <c r="N47" s="544"/>
      <c r="O47" s="130"/>
      <c r="P47" s="130"/>
    </row>
    <row r="48" spans="1:16" s="132" customFormat="1" ht="15" x14ac:dyDescent="0.25">
      <c r="A48" s="130" t="s">
        <v>30</v>
      </c>
      <c r="B48" s="177"/>
      <c r="C48" s="130">
        <v>7</v>
      </c>
      <c r="D48" s="130">
        <v>5</v>
      </c>
      <c r="E48" s="130">
        <v>4</v>
      </c>
      <c r="F48" s="130">
        <v>4</v>
      </c>
      <c r="G48" s="130">
        <v>4</v>
      </c>
      <c r="H48" s="130">
        <v>3</v>
      </c>
      <c r="I48" s="130">
        <v>4</v>
      </c>
      <c r="J48" s="130"/>
      <c r="K48" s="155">
        <f t="shared" si="0"/>
        <v>31</v>
      </c>
      <c r="L48" s="691"/>
      <c r="M48" s="130"/>
      <c r="N48" s="544"/>
      <c r="O48" s="130"/>
      <c r="P48" s="130">
        <f>(K46+K47+K48+K49+K50)/5</f>
        <v>28.6</v>
      </c>
    </row>
    <row r="49" spans="1:16" s="132" customFormat="1" ht="15" x14ac:dyDescent="0.25">
      <c r="A49" s="130" t="s">
        <v>41</v>
      </c>
      <c r="B49" s="177"/>
      <c r="C49" s="130">
        <v>6</v>
      </c>
      <c r="D49" s="130">
        <v>3</v>
      </c>
      <c r="E49" s="130">
        <v>4</v>
      </c>
      <c r="F49" s="130">
        <v>2</v>
      </c>
      <c r="G49" s="130">
        <v>4</v>
      </c>
      <c r="H49" s="130">
        <v>2</v>
      </c>
      <c r="I49" s="130">
        <v>5</v>
      </c>
      <c r="J49" s="130"/>
      <c r="K49" s="155">
        <f t="shared" si="0"/>
        <v>26</v>
      </c>
      <c r="L49" s="691"/>
      <c r="M49" s="130"/>
      <c r="N49" s="544"/>
      <c r="O49" s="130"/>
      <c r="P49" s="130"/>
    </row>
    <row r="50" spans="1:16" s="132" customFormat="1" ht="15" x14ac:dyDescent="0.25">
      <c r="A50" s="130" t="s">
        <v>98</v>
      </c>
      <c r="B50" s="177"/>
      <c r="C50" s="130">
        <v>8</v>
      </c>
      <c r="D50" s="130">
        <v>4</v>
      </c>
      <c r="E50" s="130">
        <v>3</v>
      </c>
      <c r="F50" s="130">
        <v>5</v>
      </c>
      <c r="G50" s="130">
        <v>4</v>
      </c>
      <c r="H50" s="130">
        <v>4</v>
      </c>
      <c r="I50" s="130">
        <v>4</v>
      </c>
      <c r="J50" s="130"/>
      <c r="K50" s="155">
        <f t="shared" si="0"/>
        <v>32</v>
      </c>
      <c r="L50" s="692"/>
      <c r="M50" s="130">
        <f>L46*100/40</f>
        <v>67</v>
      </c>
      <c r="N50" s="544"/>
      <c r="O50" s="130"/>
      <c r="P50" s="130"/>
    </row>
    <row r="51" spans="1:16" s="97" customFormat="1" ht="15" x14ac:dyDescent="0.25">
      <c r="A51" s="95" t="s">
        <v>86</v>
      </c>
      <c r="B51" s="179" t="s">
        <v>321</v>
      </c>
      <c r="C51" s="170">
        <v>6</v>
      </c>
      <c r="D51" s="170">
        <v>4</v>
      </c>
      <c r="E51" s="170">
        <v>3</v>
      </c>
      <c r="F51" s="170">
        <v>3</v>
      </c>
      <c r="G51" s="170">
        <v>3</v>
      </c>
      <c r="H51" s="170">
        <v>3</v>
      </c>
      <c r="I51" s="170">
        <v>4</v>
      </c>
      <c r="J51" s="95"/>
      <c r="K51" s="155">
        <f t="shared" si="0"/>
        <v>26</v>
      </c>
      <c r="L51" s="633">
        <v>25.2</v>
      </c>
      <c r="M51" s="95"/>
      <c r="N51" s="544"/>
      <c r="O51" s="95"/>
      <c r="P51" s="95"/>
    </row>
    <row r="52" spans="1:16" s="97" customFormat="1" ht="15" x14ac:dyDescent="0.25">
      <c r="A52" s="95" t="s">
        <v>140</v>
      </c>
      <c r="B52" s="179"/>
      <c r="C52" s="95">
        <v>6</v>
      </c>
      <c r="D52" s="95">
        <v>3</v>
      </c>
      <c r="E52" s="95">
        <v>3</v>
      </c>
      <c r="F52" s="95">
        <v>3</v>
      </c>
      <c r="G52" s="95">
        <v>3</v>
      </c>
      <c r="H52" s="95">
        <v>4</v>
      </c>
      <c r="I52" s="95">
        <v>3</v>
      </c>
      <c r="J52" s="95"/>
      <c r="K52" s="155">
        <f t="shared" si="0"/>
        <v>25</v>
      </c>
      <c r="L52" s="634"/>
      <c r="M52" s="95"/>
      <c r="N52" s="544"/>
      <c r="O52" s="95"/>
      <c r="P52" s="95"/>
    </row>
    <row r="53" spans="1:16" s="97" customFormat="1" ht="15" x14ac:dyDescent="0.25">
      <c r="A53" s="95" t="s">
        <v>30</v>
      </c>
      <c r="B53" s="179"/>
      <c r="C53" s="95">
        <v>7</v>
      </c>
      <c r="D53" s="95">
        <v>4</v>
      </c>
      <c r="E53" s="95">
        <v>4</v>
      </c>
      <c r="F53" s="95">
        <v>3</v>
      </c>
      <c r="G53" s="95">
        <v>3</v>
      </c>
      <c r="H53" s="95">
        <v>2</v>
      </c>
      <c r="I53" s="95">
        <v>4</v>
      </c>
      <c r="J53" s="95">
        <v>2</v>
      </c>
      <c r="K53" s="155">
        <f t="shared" si="0"/>
        <v>25</v>
      </c>
      <c r="L53" s="634"/>
      <c r="M53" s="95"/>
      <c r="N53" s="544"/>
      <c r="O53" s="95"/>
      <c r="P53" s="95">
        <f>(K51+K52+K53+K54+K55)/5</f>
        <v>25.2</v>
      </c>
    </row>
    <row r="54" spans="1:16" s="97" customFormat="1" ht="15" x14ac:dyDescent="0.25">
      <c r="A54" s="95" t="s">
        <v>41</v>
      </c>
      <c r="B54" s="179"/>
      <c r="C54" s="95">
        <v>6</v>
      </c>
      <c r="D54" s="95">
        <v>4</v>
      </c>
      <c r="E54" s="95">
        <v>3</v>
      </c>
      <c r="F54" s="95">
        <v>2</v>
      </c>
      <c r="G54" s="95">
        <v>2</v>
      </c>
      <c r="H54" s="95">
        <v>2</v>
      </c>
      <c r="I54" s="95">
        <v>5</v>
      </c>
      <c r="J54" s="95"/>
      <c r="K54" s="155">
        <f t="shared" si="0"/>
        <v>24</v>
      </c>
      <c r="L54" s="634"/>
      <c r="M54" s="95">
        <f>L51*100/40</f>
        <v>63</v>
      </c>
      <c r="N54" s="544"/>
      <c r="O54" s="95"/>
      <c r="P54" s="95"/>
    </row>
    <row r="55" spans="1:16" s="97" customFormat="1" ht="15" x14ac:dyDescent="0.25">
      <c r="A55" s="95" t="s">
        <v>98</v>
      </c>
      <c r="B55" s="179"/>
      <c r="C55" s="95">
        <v>6</v>
      </c>
      <c r="D55" s="95">
        <v>4</v>
      </c>
      <c r="E55" s="95">
        <v>3</v>
      </c>
      <c r="F55" s="95">
        <v>4</v>
      </c>
      <c r="G55" s="95">
        <v>4</v>
      </c>
      <c r="H55" s="95">
        <v>4</v>
      </c>
      <c r="I55" s="95">
        <v>4</v>
      </c>
      <c r="J55" s="95">
        <v>3</v>
      </c>
      <c r="K55" s="155">
        <f t="shared" si="0"/>
        <v>26</v>
      </c>
      <c r="L55" s="635"/>
      <c r="M55" s="95"/>
      <c r="N55" s="544"/>
      <c r="O55" s="95"/>
      <c r="P55" s="95"/>
    </row>
    <row r="56" spans="1:16" s="78" customFormat="1" ht="15" x14ac:dyDescent="0.25">
      <c r="A56" s="77" t="s">
        <v>86</v>
      </c>
      <c r="B56" s="175" t="s">
        <v>312</v>
      </c>
      <c r="C56" s="170">
        <v>8</v>
      </c>
      <c r="D56" s="170">
        <v>3</v>
      </c>
      <c r="E56" s="170">
        <v>3</v>
      </c>
      <c r="F56" s="170">
        <v>3</v>
      </c>
      <c r="G56" s="170">
        <v>4</v>
      </c>
      <c r="H56" s="170">
        <v>4</v>
      </c>
      <c r="I56" s="170">
        <v>4</v>
      </c>
      <c r="J56" s="77"/>
      <c r="K56" s="155">
        <f t="shared" si="0"/>
        <v>29</v>
      </c>
      <c r="L56" s="629">
        <v>34</v>
      </c>
      <c r="M56" s="77"/>
      <c r="N56" s="544"/>
      <c r="O56" s="77"/>
      <c r="P56" s="77"/>
    </row>
    <row r="57" spans="1:16" s="78" customFormat="1" ht="15" x14ac:dyDescent="0.25">
      <c r="A57" s="77" t="s">
        <v>140</v>
      </c>
      <c r="B57" s="175"/>
      <c r="C57" s="77">
        <v>9</v>
      </c>
      <c r="D57" s="77">
        <v>4</v>
      </c>
      <c r="E57" s="77">
        <v>3</v>
      </c>
      <c r="F57" s="77">
        <v>4</v>
      </c>
      <c r="G57" s="77">
        <v>4</v>
      </c>
      <c r="H57" s="77">
        <v>5</v>
      </c>
      <c r="I57" s="77">
        <v>5</v>
      </c>
      <c r="J57" s="77"/>
      <c r="K57" s="155">
        <f t="shared" si="0"/>
        <v>34</v>
      </c>
      <c r="L57" s="630"/>
      <c r="M57" s="77"/>
      <c r="N57" s="544"/>
      <c r="O57" s="77"/>
      <c r="P57" s="77"/>
    </row>
    <row r="58" spans="1:16" s="78" customFormat="1" ht="15" x14ac:dyDescent="0.25">
      <c r="A58" s="77" t="s">
        <v>30</v>
      </c>
      <c r="B58" s="175"/>
      <c r="C58" s="77">
        <v>9</v>
      </c>
      <c r="D58" s="77">
        <v>5</v>
      </c>
      <c r="E58" s="77">
        <v>5</v>
      </c>
      <c r="F58" s="77">
        <v>4</v>
      </c>
      <c r="G58" s="77">
        <v>4</v>
      </c>
      <c r="H58" s="77">
        <v>4</v>
      </c>
      <c r="I58" s="77">
        <v>5</v>
      </c>
      <c r="J58" s="77"/>
      <c r="K58" s="155">
        <f t="shared" si="0"/>
        <v>36</v>
      </c>
      <c r="L58" s="630"/>
      <c r="M58" s="77"/>
      <c r="N58" s="544"/>
      <c r="O58" s="77"/>
      <c r="P58" s="77">
        <f>(K56+K57+K58+K59+K60)/5</f>
        <v>34</v>
      </c>
    </row>
    <row r="59" spans="1:16" s="78" customFormat="1" ht="15" x14ac:dyDescent="0.25">
      <c r="A59" s="77" t="s">
        <v>41</v>
      </c>
      <c r="B59" s="175"/>
      <c r="C59" s="77">
        <v>8</v>
      </c>
      <c r="D59" s="77">
        <v>5</v>
      </c>
      <c r="E59" s="77">
        <v>5</v>
      </c>
      <c r="F59" s="77">
        <v>4</v>
      </c>
      <c r="G59" s="77">
        <v>4</v>
      </c>
      <c r="H59" s="77">
        <v>2</v>
      </c>
      <c r="I59" s="77">
        <v>5</v>
      </c>
      <c r="J59" s="77"/>
      <c r="K59" s="155">
        <f t="shared" si="0"/>
        <v>33</v>
      </c>
      <c r="L59" s="630"/>
      <c r="M59" s="77"/>
      <c r="N59" s="544">
        <v>3</v>
      </c>
      <c r="O59" s="77"/>
      <c r="P59" s="77"/>
    </row>
    <row r="60" spans="1:16" s="78" customFormat="1" ht="15" x14ac:dyDescent="0.25">
      <c r="A60" s="77" t="s">
        <v>98</v>
      </c>
      <c r="B60" s="175"/>
      <c r="C60" s="77">
        <v>9</v>
      </c>
      <c r="D60" s="77">
        <v>5</v>
      </c>
      <c r="E60" s="77">
        <v>4</v>
      </c>
      <c r="F60" s="77">
        <v>5</v>
      </c>
      <c r="G60" s="77">
        <v>5</v>
      </c>
      <c r="H60" s="77">
        <v>5</v>
      </c>
      <c r="I60" s="77">
        <v>5</v>
      </c>
      <c r="J60" s="77"/>
      <c r="K60" s="155">
        <f t="shared" si="0"/>
        <v>38</v>
      </c>
      <c r="L60" s="631"/>
      <c r="M60" s="77">
        <f>L56*100/40</f>
        <v>85</v>
      </c>
      <c r="N60" s="544"/>
      <c r="O60" s="77"/>
      <c r="P60" s="77"/>
    </row>
    <row r="61" spans="1:16" s="97" customFormat="1" ht="15" x14ac:dyDescent="0.25">
      <c r="A61" s="95" t="s">
        <v>86</v>
      </c>
      <c r="B61" s="179" t="s">
        <v>322</v>
      </c>
      <c r="C61" s="170">
        <v>6</v>
      </c>
      <c r="D61" s="170">
        <v>3</v>
      </c>
      <c r="E61" s="170">
        <v>3</v>
      </c>
      <c r="F61" s="170">
        <v>3</v>
      </c>
      <c r="G61" s="170">
        <v>3</v>
      </c>
      <c r="H61" s="170">
        <v>3</v>
      </c>
      <c r="I61" s="170">
        <v>2</v>
      </c>
      <c r="J61" s="95"/>
      <c r="K61" s="155">
        <f t="shared" si="0"/>
        <v>23</v>
      </c>
      <c r="L61" s="633">
        <v>26.4</v>
      </c>
      <c r="M61" s="95"/>
      <c r="N61" s="544"/>
      <c r="O61" s="95"/>
      <c r="P61" s="95"/>
    </row>
    <row r="62" spans="1:16" s="97" customFormat="1" ht="15" x14ac:dyDescent="0.25">
      <c r="A62" s="95" t="s">
        <v>140</v>
      </c>
      <c r="B62" s="179"/>
      <c r="C62" s="95">
        <v>7</v>
      </c>
      <c r="D62" s="95">
        <v>3</v>
      </c>
      <c r="E62" s="95">
        <v>3</v>
      </c>
      <c r="F62" s="95">
        <v>3</v>
      </c>
      <c r="G62" s="95">
        <v>3</v>
      </c>
      <c r="H62" s="95">
        <v>3</v>
      </c>
      <c r="I62" s="95">
        <v>2</v>
      </c>
      <c r="J62" s="95"/>
      <c r="K62" s="155">
        <f t="shared" si="0"/>
        <v>24</v>
      </c>
      <c r="L62" s="634"/>
      <c r="M62" s="95"/>
      <c r="N62" s="544"/>
      <c r="O62" s="95"/>
      <c r="P62" s="95"/>
    </row>
    <row r="63" spans="1:16" s="97" customFormat="1" ht="15" x14ac:dyDescent="0.25">
      <c r="A63" s="95" t="s">
        <v>30</v>
      </c>
      <c r="B63" s="179"/>
      <c r="C63" s="95">
        <v>6</v>
      </c>
      <c r="D63" s="95">
        <v>4</v>
      </c>
      <c r="E63" s="95">
        <v>3</v>
      </c>
      <c r="F63" s="95">
        <v>3</v>
      </c>
      <c r="G63" s="95">
        <v>4</v>
      </c>
      <c r="H63" s="95">
        <v>4</v>
      </c>
      <c r="I63" s="95">
        <v>3</v>
      </c>
      <c r="J63" s="95">
        <v>2</v>
      </c>
      <c r="K63" s="155">
        <f t="shared" si="0"/>
        <v>25</v>
      </c>
      <c r="L63" s="634"/>
      <c r="M63" s="95"/>
      <c r="N63" s="544"/>
      <c r="O63" s="95"/>
      <c r="P63" s="95">
        <f>(K61+K62+K63+K64+K65)/5</f>
        <v>26.4</v>
      </c>
    </row>
    <row r="64" spans="1:16" s="97" customFormat="1" ht="15" x14ac:dyDescent="0.25">
      <c r="A64" s="95" t="s">
        <v>41</v>
      </c>
      <c r="B64" s="179"/>
      <c r="C64" s="95">
        <v>7</v>
      </c>
      <c r="D64" s="95">
        <v>3</v>
      </c>
      <c r="E64" s="95">
        <v>5</v>
      </c>
      <c r="F64" s="95">
        <v>4</v>
      </c>
      <c r="G64" s="95">
        <v>4</v>
      </c>
      <c r="H64" s="95">
        <v>3</v>
      </c>
      <c r="I64" s="95">
        <v>4</v>
      </c>
      <c r="J64" s="95"/>
      <c r="K64" s="155">
        <f t="shared" si="0"/>
        <v>30</v>
      </c>
      <c r="L64" s="634"/>
      <c r="M64" s="95">
        <f>L61*100/40</f>
        <v>66</v>
      </c>
      <c r="N64" s="544"/>
      <c r="O64" s="95"/>
      <c r="P64" s="95"/>
    </row>
    <row r="65" spans="1:16" s="97" customFormat="1" ht="15" x14ac:dyDescent="0.25">
      <c r="A65" s="95" t="s">
        <v>98</v>
      </c>
      <c r="B65" s="179"/>
      <c r="C65" s="95">
        <v>6</v>
      </c>
      <c r="D65" s="95">
        <v>4</v>
      </c>
      <c r="E65" s="95">
        <v>4</v>
      </c>
      <c r="F65" s="95">
        <v>4</v>
      </c>
      <c r="G65" s="95">
        <v>4</v>
      </c>
      <c r="H65" s="95">
        <v>4</v>
      </c>
      <c r="I65" s="95">
        <v>4</v>
      </c>
      <c r="J65" s="95"/>
      <c r="K65" s="155">
        <f t="shared" si="0"/>
        <v>30</v>
      </c>
      <c r="L65" s="635"/>
      <c r="M65" s="95"/>
      <c r="N65" s="544"/>
      <c r="O65" s="95"/>
      <c r="P65" s="95"/>
    </row>
    <row r="66" spans="1:16" s="78" customFormat="1" ht="15" x14ac:dyDescent="0.25">
      <c r="A66" s="77" t="s">
        <v>86</v>
      </c>
      <c r="B66" s="175" t="s">
        <v>323</v>
      </c>
      <c r="C66" s="170">
        <v>6</v>
      </c>
      <c r="D66" s="170">
        <v>3</v>
      </c>
      <c r="E66" s="170">
        <v>3</v>
      </c>
      <c r="F66" s="170">
        <v>3</v>
      </c>
      <c r="G66" s="170">
        <v>3</v>
      </c>
      <c r="H66" s="170">
        <v>3</v>
      </c>
      <c r="I66" s="170">
        <v>3</v>
      </c>
      <c r="J66" s="77"/>
      <c r="K66" s="155">
        <f t="shared" si="0"/>
        <v>24</v>
      </c>
      <c r="L66" s="629">
        <v>26.9</v>
      </c>
      <c r="M66" s="77"/>
      <c r="N66" s="544"/>
      <c r="O66" s="77"/>
      <c r="P66" s="77"/>
    </row>
    <row r="67" spans="1:16" s="78" customFormat="1" ht="15" x14ac:dyDescent="0.25">
      <c r="A67" s="77" t="s">
        <v>140</v>
      </c>
      <c r="B67" s="175"/>
      <c r="C67" s="77">
        <v>6</v>
      </c>
      <c r="D67" s="77">
        <v>4</v>
      </c>
      <c r="E67" s="77">
        <v>3</v>
      </c>
      <c r="F67" s="77">
        <v>3</v>
      </c>
      <c r="G67" s="77">
        <v>3</v>
      </c>
      <c r="H67" s="77">
        <v>4</v>
      </c>
      <c r="I67" s="77">
        <v>2</v>
      </c>
      <c r="J67" s="77"/>
      <c r="K67" s="155">
        <f t="shared" si="0"/>
        <v>25</v>
      </c>
      <c r="L67" s="630"/>
      <c r="M67" s="77"/>
      <c r="N67" s="544"/>
      <c r="O67" s="77"/>
      <c r="P67" s="77"/>
    </row>
    <row r="68" spans="1:16" s="78" customFormat="1" ht="15" x14ac:dyDescent="0.25">
      <c r="A68" s="77" t="s">
        <v>30</v>
      </c>
      <c r="B68" s="175"/>
      <c r="C68" s="77">
        <v>7</v>
      </c>
      <c r="D68" s="77">
        <v>3</v>
      </c>
      <c r="E68" s="77">
        <v>4</v>
      </c>
      <c r="F68" s="77">
        <v>3</v>
      </c>
      <c r="G68" s="77">
        <v>3</v>
      </c>
      <c r="H68" s="77">
        <v>3</v>
      </c>
      <c r="I68" s="77">
        <v>4</v>
      </c>
      <c r="J68" s="77"/>
      <c r="K68" s="155">
        <f t="shared" si="0"/>
        <v>27</v>
      </c>
      <c r="L68" s="630"/>
      <c r="M68" s="77"/>
      <c r="N68" s="544"/>
      <c r="O68" s="77"/>
      <c r="P68" s="77">
        <f>(K66+K67+K68+K69+K70)/5</f>
        <v>26.4</v>
      </c>
    </row>
    <row r="69" spans="1:16" s="78" customFormat="1" ht="15" x14ac:dyDescent="0.25">
      <c r="A69" s="77" t="s">
        <v>41</v>
      </c>
      <c r="B69" s="175"/>
      <c r="C69" s="77">
        <v>6</v>
      </c>
      <c r="D69" s="77">
        <v>5</v>
      </c>
      <c r="E69" s="77">
        <v>5</v>
      </c>
      <c r="F69" s="77">
        <v>3</v>
      </c>
      <c r="G69" s="77">
        <v>3</v>
      </c>
      <c r="H69" s="77">
        <v>3</v>
      </c>
      <c r="I69" s="77">
        <v>3</v>
      </c>
      <c r="J69" s="77"/>
      <c r="K69" s="155">
        <f t="shared" si="0"/>
        <v>28</v>
      </c>
      <c r="L69" s="630"/>
      <c r="M69" s="77">
        <f>L66*100/40</f>
        <v>67.25</v>
      </c>
      <c r="N69" s="544"/>
      <c r="O69" s="77"/>
      <c r="P69" s="77"/>
    </row>
    <row r="70" spans="1:16" ht="13.9" customHeight="1" x14ac:dyDescent="0.25">
      <c r="A70" s="70" t="s">
        <v>98</v>
      </c>
      <c r="B70" s="172"/>
      <c r="C70" s="70">
        <v>5</v>
      </c>
      <c r="D70" s="70">
        <v>6</v>
      </c>
      <c r="E70" s="70">
        <v>5</v>
      </c>
      <c r="F70" s="70">
        <v>3</v>
      </c>
      <c r="G70" s="70">
        <v>3</v>
      </c>
      <c r="H70" s="70">
        <v>3</v>
      </c>
      <c r="I70" s="70">
        <v>3</v>
      </c>
      <c r="J70" s="70"/>
      <c r="K70" s="155">
        <f t="shared" si="0"/>
        <v>28</v>
      </c>
      <c r="L70" s="631"/>
      <c r="M70" s="70"/>
      <c r="N70" s="544"/>
      <c r="O70" s="70"/>
      <c r="P70" s="70"/>
    </row>
    <row r="71" spans="1:16" s="132" customFormat="1" ht="15" x14ac:dyDescent="0.25">
      <c r="A71" s="130" t="s">
        <v>86</v>
      </c>
      <c r="B71" s="177" t="s">
        <v>324</v>
      </c>
      <c r="C71" s="185">
        <v>6</v>
      </c>
      <c r="D71" s="185">
        <v>4</v>
      </c>
      <c r="E71" s="185">
        <v>3</v>
      </c>
      <c r="F71" s="185">
        <v>4</v>
      </c>
      <c r="G71" s="185">
        <v>3</v>
      </c>
      <c r="H71" s="185">
        <v>4</v>
      </c>
      <c r="I71" s="185">
        <v>4</v>
      </c>
      <c r="J71" s="130"/>
      <c r="K71" s="155">
        <f>(C71+D71+E71+F71+G71+H71+I71-J71)</f>
        <v>28</v>
      </c>
      <c r="L71" s="690">
        <v>33.4</v>
      </c>
      <c r="M71" s="130"/>
      <c r="N71" s="544"/>
      <c r="O71" s="130"/>
      <c r="P71" s="130"/>
    </row>
    <row r="72" spans="1:16" s="132" customFormat="1" ht="15" x14ac:dyDescent="0.25">
      <c r="A72" s="130" t="s">
        <v>140</v>
      </c>
      <c r="B72" s="177"/>
      <c r="C72" s="132">
        <v>10</v>
      </c>
      <c r="D72" s="132">
        <v>4</v>
      </c>
      <c r="E72" s="132">
        <v>5</v>
      </c>
      <c r="F72" s="132">
        <v>5</v>
      </c>
      <c r="G72" s="132">
        <v>5</v>
      </c>
      <c r="H72" s="132">
        <v>5</v>
      </c>
      <c r="I72" s="132">
        <v>5</v>
      </c>
      <c r="K72" s="155">
        <f>(C72+D72+E72+F72+G72+H72+I72-J72)</f>
        <v>39</v>
      </c>
      <c r="L72" s="691"/>
      <c r="M72" s="130"/>
      <c r="N72" s="544"/>
      <c r="O72" s="130"/>
      <c r="P72" s="130"/>
    </row>
    <row r="73" spans="1:16" s="132" customFormat="1" ht="15" x14ac:dyDescent="0.25">
      <c r="A73" s="130" t="s">
        <v>30</v>
      </c>
      <c r="B73" s="177"/>
      <c r="C73" s="130">
        <v>7</v>
      </c>
      <c r="D73" s="130">
        <v>5</v>
      </c>
      <c r="E73" s="130">
        <v>4</v>
      </c>
      <c r="F73" s="130">
        <v>3</v>
      </c>
      <c r="G73" s="130">
        <v>3</v>
      </c>
      <c r="H73" s="130">
        <v>5</v>
      </c>
      <c r="I73" s="130">
        <v>4</v>
      </c>
      <c r="J73" s="130">
        <v>2</v>
      </c>
      <c r="K73" s="155">
        <f>(C73+D73+E73+F73+G73+H73+I73-J73)</f>
        <v>29</v>
      </c>
      <c r="L73" s="691"/>
      <c r="M73" s="130"/>
      <c r="N73" s="544"/>
      <c r="O73" s="130"/>
      <c r="P73" s="130">
        <f>(K71+K72+K73+K74+K75)/5</f>
        <v>33.4</v>
      </c>
    </row>
    <row r="74" spans="1:16" s="132" customFormat="1" ht="15" x14ac:dyDescent="0.25">
      <c r="A74" s="130" t="s">
        <v>41</v>
      </c>
      <c r="B74" s="177"/>
      <c r="C74" s="130">
        <v>7</v>
      </c>
      <c r="D74" s="130">
        <v>4</v>
      </c>
      <c r="E74" s="130">
        <v>3</v>
      </c>
      <c r="F74" s="130">
        <v>4</v>
      </c>
      <c r="G74" s="130">
        <v>4</v>
      </c>
      <c r="H74" s="130">
        <v>4</v>
      </c>
      <c r="I74" s="130">
        <v>5</v>
      </c>
      <c r="J74" s="130"/>
      <c r="K74" s="155">
        <f>(C74+D74+E74+F74+G74+H74+I74-J74)</f>
        <v>31</v>
      </c>
      <c r="L74" s="691"/>
      <c r="M74" s="130">
        <f>L71*100/40</f>
        <v>83.5</v>
      </c>
      <c r="N74" s="544">
        <v>2</v>
      </c>
      <c r="O74" s="130"/>
      <c r="P74" s="130"/>
    </row>
    <row r="75" spans="1:16" s="132" customFormat="1" ht="15" x14ac:dyDescent="0.25">
      <c r="A75" s="130" t="s">
        <v>98</v>
      </c>
      <c r="B75" s="177"/>
      <c r="C75" s="108">
        <v>10</v>
      </c>
      <c r="D75" s="108">
        <v>5</v>
      </c>
      <c r="E75" s="108">
        <v>5</v>
      </c>
      <c r="F75" s="108">
        <v>5</v>
      </c>
      <c r="G75" s="108">
        <v>5</v>
      </c>
      <c r="H75" s="108">
        <v>5</v>
      </c>
      <c r="I75" s="108">
        <v>5</v>
      </c>
      <c r="J75" s="130"/>
      <c r="K75" s="155">
        <f>(C75+D75+E75+F75+G75+H75+I75-J75)</f>
        <v>40</v>
      </c>
      <c r="L75" s="692"/>
      <c r="M75" s="130"/>
      <c r="N75" s="544"/>
      <c r="O75" s="130"/>
      <c r="P75" s="130"/>
    </row>
    <row r="76" spans="1:16" s="178" customFormat="1" x14ac:dyDescent="0.35">
      <c r="A76" s="107"/>
      <c r="B76" s="173" t="s">
        <v>139</v>
      </c>
      <c r="C76" s="107"/>
      <c r="D76" s="107"/>
      <c r="E76" s="107"/>
      <c r="F76" s="107"/>
      <c r="G76" s="107"/>
      <c r="H76" s="107"/>
      <c r="I76" s="107"/>
      <c r="J76" s="107"/>
      <c r="K76" s="155">
        <f t="shared" si="0"/>
        <v>0</v>
      </c>
      <c r="L76" s="190"/>
      <c r="M76" s="107"/>
      <c r="N76" s="544"/>
      <c r="O76" s="107"/>
      <c r="P76" s="107"/>
    </row>
    <row r="77" spans="1:16" s="46" customFormat="1" ht="15" x14ac:dyDescent="0.25">
      <c r="A77" s="74" t="s">
        <v>86</v>
      </c>
      <c r="B77" s="192" t="s">
        <v>305</v>
      </c>
      <c r="C77" s="193">
        <v>10</v>
      </c>
      <c r="D77" s="193">
        <v>4</v>
      </c>
      <c r="E77" s="193">
        <v>4</v>
      </c>
      <c r="F77" s="193">
        <v>4</v>
      </c>
      <c r="G77" s="193">
        <v>4</v>
      </c>
      <c r="H77" s="193">
        <v>4</v>
      </c>
      <c r="I77" s="193">
        <v>4</v>
      </c>
      <c r="J77" s="74"/>
      <c r="K77" s="74">
        <f t="shared" si="0"/>
        <v>34</v>
      </c>
      <c r="L77" s="696">
        <v>33</v>
      </c>
      <c r="M77" s="74"/>
      <c r="N77" s="544"/>
      <c r="O77" s="74"/>
      <c r="P77" s="74"/>
    </row>
    <row r="78" spans="1:16" s="46" customFormat="1" ht="15" x14ac:dyDescent="0.25">
      <c r="A78" s="74" t="s">
        <v>140</v>
      </c>
      <c r="B78" s="192"/>
      <c r="C78" s="74">
        <v>10</v>
      </c>
      <c r="D78" s="74">
        <v>4</v>
      </c>
      <c r="E78" s="74">
        <v>4</v>
      </c>
      <c r="F78" s="74">
        <v>4</v>
      </c>
      <c r="G78" s="74">
        <v>4</v>
      </c>
      <c r="H78" s="74">
        <v>4</v>
      </c>
      <c r="I78" s="74">
        <v>4</v>
      </c>
      <c r="J78" s="74"/>
      <c r="K78" s="74">
        <f t="shared" ref="K78:K96" si="1">(C78+D78+E78+F78+G78+H78+I78-J78)</f>
        <v>34</v>
      </c>
      <c r="L78" s="697"/>
      <c r="M78" s="74"/>
      <c r="N78" s="544"/>
      <c r="O78" s="74"/>
      <c r="P78" s="74"/>
    </row>
    <row r="79" spans="1:16" s="46" customFormat="1" ht="15" x14ac:dyDescent="0.25">
      <c r="A79" s="74" t="s">
        <v>30</v>
      </c>
      <c r="B79" s="192"/>
      <c r="C79" s="74">
        <v>8</v>
      </c>
      <c r="D79" s="74">
        <v>4</v>
      </c>
      <c r="E79" s="74">
        <v>5</v>
      </c>
      <c r="F79" s="74">
        <v>3</v>
      </c>
      <c r="G79" s="74">
        <v>4</v>
      </c>
      <c r="H79" s="74">
        <v>5</v>
      </c>
      <c r="I79" s="74">
        <v>4</v>
      </c>
      <c r="J79" s="74">
        <v>2</v>
      </c>
      <c r="K79" s="74">
        <f t="shared" si="1"/>
        <v>31</v>
      </c>
      <c r="L79" s="697"/>
      <c r="M79" s="74"/>
      <c r="N79" s="544"/>
      <c r="O79" s="74"/>
      <c r="P79" s="74">
        <f>(K77+K78+K79+K80+K81)/5</f>
        <v>33</v>
      </c>
    </row>
    <row r="80" spans="1:16" s="46" customFormat="1" ht="15" x14ac:dyDescent="0.25">
      <c r="A80" s="74" t="s">
        <v>41</v>
      </c>
      <c r="B80" s="192"/>
      <c r="C80" s="74">
        <v>9</v>
      </c>
      <c r="D80" s="74">
        <v>5</v>
      </c>
      <c r="E80" s="74">
        <v>4</v>
      </c>
      <c r="F80" s="74">
        <v>4</v>
      </c>
      <c r="G80" s="74">
        <v>3</v>
      </c>
      <c r="H80" s="74">
        <v>5</v>
      </c>
      <c r="I80" s="74">
        <v>5</v>
      </c>
      <c r="J80" s="74"/>
      <c r="K80" s="74">
        <f t="shared" si="1"/>
        <v>35</v>
      </c>
      <c r="L80" s="697"/>
      <c r="M80" s="74">
        <f>L77*100/40</f>
        <v>82.5</v>
      </c>
      <c r="N80" s="544">
        <v>2</v>
      </c>
      <c r="O80" s="74"/>
      <c r="P80" s="74"/>
    </row>
    <row r="81" spans="1:16" s="46" customFormat="1" ht="15" x14ac:dyDescent="0.25">
      <c r="A81" s="74" t="s">
        <v>98</v>
      </c>
      <c r="B81" s="192"/>
      <c r="C81" s="74">
        <v>8</v>
      </c>
      <c r="D81" s="74">
        <v>4</v>
      </c>
      <c r="E81" s="74">
        <v>4</v>
      </c>
      <c r="F81" s="74">
        <v>4</v>
      </c>
      <c r="G81" s="74">
        <v>4</v>
      </c>
      <c r="H81" s="74">
        <v>4</v>
      </c>
      <c r="I81" s="74">
        <v>3</v>
      </c>
      <c r="J81" s="74"/>
      <c r="K81" s="74">
        <f t="shared" si="1"/>
        <v>31</v>
      </c>
      <c r="L81" s="698"/>
      <c r="M81" s="74"/>
      <c r="N81" s="544"/>
      <c r="O81" s="74"/>
      <c r="P81" s="74"/>
    </row>
    <row r="82" spans="1:16" s="156" customFormat="1" ht="15" x14ac:dyDescent="0.25">
      <c r="A82" s="155" t="s">
        <v>86</v>
      </c>
      <c r="B82" s="174" t="s">
        <v>292</v>
      </c>
      <c r="C82" s="170">
        <v>8</v>
      </c>
      <c r="D82" s="170">
        <v>4</v>
      </c>
      <c r="E82" s="170">
        <v>4</v>
      </c>
      <c r="F82" s="170">
        <v>3</v>
      </c>
      <c r="G82" s="170">
        <v>4</v>
      </c>
      <c r="H82" s="170">
        <v>4</v>
      </c>
      <c r="I82" s="170">
        <v>4</v>
      </c>
      <c r="J82" s="155"/>
      <c r="K82" s="155">
        <f t="shared" si="1"/>
        <v>31</v>
      </c>
      <c r="L82" s="693">
        <v>35.4</v>
      </c>
      <c r="M82" s="155"/>
      <c r="N82" s="544"/>
      <c r="O82" s="155"/>
      <c r="P82" s="155"/>
    </row>
    <row r="83" spans="1:16" s="156" customFormat="1" ht="15" x14ac:dyDescent="0.25">
      <c r="A83" s="155" t="s">
        <v>140</v>
      </c>
      <c r="B83" s="174"/>
      <c r="C83" s="155">
        <v>10</v>
      </c>
      <c r="D83" s="155">
        <v>5</v>
      </c>
      <c r="E83" s="155">
        <v>4</v>
      </c>
      <c r="F83" s="155">
        <v>5</v>
      </c>
      <c r="G83" s="155">
        <v>5</v>
      </c>
      <c r="H83" s="155">
        <v>4</v>
      </c>
      <c r="I83" s="155">
        <v>5</v>
      </c>
      <c r="J83" s="155"/>
      <c r="K83" s="155">
        <f t="shared" si="1"/>
        <v>38</v>
      </c>
      <c r="L83" s="694"/>
      <c r="M83" s="155"/>
      <c r="N83" s="544"/>
      <c r="O83" s="155"/>
      <c r="P83" s="155"/>
    </row>
    <row r="84" spans="1:16" s="156" customFormat="1" ht="15" x14ac:dyDescent="0.25">
      <c r="A84" s="155" t="s">
        <v>30</v>
      </c>
      <c r="B84" s="174"/>
      <c r="C84" s="155">
        <v>9</v>
      </c>
      <c r="D84" s="155">
        <v>4</v>
      </c>
      <c r="E84" s="155">
        <v>4</v>
      </c>
      <c r="F84" s="155">
        <v>4</v>
      </c>
      <c r="G84" s="155">
        <v>4</v>
      </c>
      <c r="H84" s="155">
        <v>4</v>
      </c>
      <c r="I84" s="155">
        <v>5</v>
      </c>
      <c r="J84" s="155"/>
      <c r="K84" s="155">
        <f t="shared" si="1"/>
        <v>34</v>
      </c>
      <c r="L84" s="694"/>
      <c r="M84" s="155"/>
      <c r="N84" s="544">
        <v>1</v>
      </c>
      <c r="O84" s="155"/>
      <c r="P84" s="155">
        <f>(K82+K83+K84+K85+K86)/5</f>
        <v>35.4</v>
      </c>
    </row>
    <row r="85" spans="1:16" s="156" customFormat="1" ht="15" x14ac:dyDescent="0.25">
      <c r="A85" s="155" t="s">
        <v>41</v>
      </c>
      <c r="B85" s="174"/>
      <c r="C85" s="155">
        <v>10</v>
      </c>
      <c r="D85" s="155">
        <v>5</v>
      </c>
      <c r="E85" s="155">
        <v>4</v>
      </c>
      <c r="F85" s="155">
        <v>5</v>
      </c>
      <c r="G85" s="155">
        <v>4</v>
      </c>
      <c r="H85" s="155">
        <v>3</v>
      </c>
      <c r="I85" s="155">
        <v>5</v>
      </c>
      <c r="J85" s="155"/>
      <c r="K85" s="155">
        <f t="shared" si="1"/>
        <v>36</v>
      </c>
      <c r="L85" s="694"/>
      <c r="M85" s="155">
        <f>L82*100/40</f>
        <v>88.5</v>
      </c>
      <c r="N85" s="544"/>
      <c r="O85" s="155"/>
      <c r="P85" s="155"/>
    </row>
    <row r="86" spans="1:16" s="156" customFormat="1" ht="15" x14ac:dyDescent="0.25">
      <c r="A86" s="155" t="s">
        <v>98</v>
      </c>
      <c r="B86" s="174"/>
      <c r="C86" s="155">
        <v>9</v>
      </c>
      <c r="D86" s="155">
        <v>4</v>
      </c>
      <c r="E86" s="155">
        <v>5</v>
      </c>
      <c r="F86" s="155">
        <v>5</v>
      </c>
      <c r="G86" s="155">
        <v>5</v>
      </c>
      <c r="H86" s="155">
        <v>5</v>
      </c>
      <c r="I86" s="155">
        <v>5</v>
      </c>
      <c r="J86" s="155"/>
      <c r="K86" s="155">
        <f t="shared" si="1"/>
        <v>38</v>
      </c>
      <c r="L86" s="695"/>
      <c r="M86" s="155"/>
      <c r="N86" s="544"/>
      <c r="O86" s="155"/>
      <c r="P86" s="155"/>
    </row>
    <row r="87" spans="1:16" s="78" customFormat="1" ht="15" x14ac:dyDescent="0.25">
      <c r="A87" s="77" t="s">
        <v>86</v>
      </c>
      <c r="B87" s="175" t="s">
        <v>325</v>
      </c>
      <c r="C87" s="170">
        <v>9</v>
      </c>
      <c r="D87" s="170">
        <v>4</v>
      </c>
      <c r="E87" s="170">
        <v>4</v>
      </c>
      <c r="F87" s="170">
        <v>4</v>
      </c>
      <c r="G87" s="170">
        <v>4</v>
      </c>
      <c r="H87" s="170">
        <v>4</v>
      </c>
      <c r="I87" s="170">
        <v>3</v>
      </c>
      <c r="J87" s="77">
        <v>2</v>
      </c>
      <c r="K87" s="155">
        <f t="shared" si="1"/>
        <v>30</v>
      </c>
      <c r="L87" s="629">
        <v>30.4</v>
      </c>
      <c r="M87" s="77"/>
      <c r="N87" s="544"/>
      <c r="O87" s="77"/>
      <c r="P87" s="77"/>
    </row>
    <row r="88" spans="1:16" s="78" customFormat="1" ht="15" x14ac:dyDescent="0.25">
      <c r="A88" s="77" t="s">
        <v>140</v>
      </c>
      <c r="B88" s="175"/>
      <c r="C88" s="77">
        <v>7</v>
      </c>
      <c r="D88" s="77">
        <v>4</v>
      </c>
      <c r="E88" s="77">
        <v>4</v>
      </c>
      <c r="F88" s="77">
        <v>4</v>
      </c>
      <c r="G88" s="77">
        <v>4</v>
      </c>
      <c r="H88" s="77">
        <v>3</v>
      </c>
      <c r="I88" s="77">
        <v>4</v>
      </c>
      <c r="J88" s="77"/>
      <c r="K88" s="155">
        <f t="shared" si="1"/>
        <v>30</v>
      </c>
      <c r="L88" s="630"/>
      <c r="M88" s="77"/>
      <c r="N88" s="544"/>
      <c r="O88" s="77"/>
      <c r="P88" s="77"/>
    </row>
    <row r="89" spans="1:16" s="78" customFormat="1" ht="15" x14ac:dyDescent="0.25">
      <c r="A89" s="77" t="s">
        <v>30</v>
      </c>
      <c r="B89" s="175"/>
      <c r="C89" s="77">
        <v>9</v>
      </c>
      <c r="D89" s="77">
        <v>5</v>
      </c>
      <c r="E89" s="77">
        <v>4</v>
      </c>
      <c r="F89" s="77">
        <v>4</v>
      </c>
      <c r="G89" s="77">
        <v>4</v>
      </c>
      <c r="H89" s="77">
        <v>5</v>
      </c>
      <c r="I89" s="77">
        <v>5</v>
      </c>
      <c r="J89" s="77">
        <v>2</v>
      </c>
      <c r="K89" s="155">
        <f t="shared" si="1"/>
        <v>34</v>
      </c>
      <c r="L89" s="630"/>
      <c r="M89" s="77">
        <f>L87*100/40</f>
        <v>76</v>
      </c>
      <c r="N89" s="544">
        <v>3</v>
      </c>
      <c r="O89" s="77"/>
      <c r="P89" s="77">
        <f>(K87+K88+K89+K90+K91)/5</f>
        <v>30.4</v>
      </c>
    </row>
    <row r="90" spans="1:16" s="78" customFormat="1" ht="15" x14ac:dyDescent="0.25">
      <c r="A90" s="77" t="s">
        <v>41</v>
      </c>
      <c r="B90" s="175"/>
      <c r="C90" s="77">
        <v>8</v>
      </c>
      <c r="D90" s="77">
        <v>4</v>
      </c>
      <c r="E90" s="77">
        <v>4</v>
      </c>
      <c r="F90" s="77">
        <v>3</v>
      </c>
      <c r="G90" s="77">
        <v>4</v>
      </c>
      <c r="H90" s="77">
        <v>4</v>
      </c>
      <c r="I90" s="77">
        <v>5</v>
      </c>
      <c r="J90" s="77"/>
      <c r="K90" s="155">
        <f t="shared" si="1"/>
        <v>32</v>
      </c>
      <c r="L90" s="630"/>
      <c r="M90" s="77"/>
      <c r="N90" s="544"/>
      <c r="O90" s="77"/>
      <c r="P90" s="77"/>
    </row>
    <row r="91" spans="1:16" s="78" customFormat="1" ht="15" x14ac:dyDescent="0.25">
      <c r="A91" s="77" t="s">
        <v>98</v>
      </c>
      <c r="B91" s="175"/>
      <c r="C91" s="77">
        <v>8</v>
      </c>
      <c r="D91" s="77"/>
      <c r="E91" s="77">
        <v>4</v>
      </c>
      <c r="F91" s="77">
        <v>4</v>
      </c>
      <c r="G91" s="77">
        <v>5</v>
      </c>
      <c r="H91" s="77">
        <v>4</v>
      </c>
      <c r="I91" s="77">
        <v>5</v>
      </c>
      <c r="J91" s="77">
        <v>4</v>
      </c>
      <c r="K91" s="155">
        <f t="shared" si="1"/>
        <v>26</v>
      </c>
      <c r="L91" s="631"/>
      <c r="M91" s="77"/>
      <c r="N91" s="544"/>
      <c r="O91" s="77"/>
      <c r="P91" s="77"/>
    </row>
    <row r="92" spans="1:16" s="156" customFormat="1" ht="15" x14ac:dyDescent="0.25">
      <c r="A92" s="155" t="s">
        <v>86</v>
      </c>
      <c r="B92" s="174" t="s">
        <v>326</v>
      </c>
      <c r="C92" s="170">
        <v>9</v>
      </c>
      <c r="D92" s="170">
        <v>4</v>
      </c>
      <c r="E92" s="170">
        <v>4</v>
      </c>
      <c r="F92" s="170">
        <v>4</v>
      </c>
      <c r="G92" s="170">
        <v>4</v>
      </c>
      <c r="H92" s="170">
        <v>4</v>
      </c>
      <c r="I92" s="170">
        <v>3</v>
      </c>
      <c r="J92" s="155">
        <v>3</v>
      </c>
      <c r="K92" s="155">
        <f t="shared" si="1"/>
        <v>29</v>
      </c>
      <c r="L92" s="693">
        <v>25.2</v>
      </c>
      <c r="M92" s="155"/>
      <c r="N92" s="544"/>
      <c r="O92" s="155"/>
      <c r="P92" s="155"/>
    </row>
    <row r="93" spans="1:16" s="156" customFormat="1" ht="15" x14ac:dyDescent="0.25">
      <c r="A93" s="155" t="s">
        <v>140</v>
      </c>
      <c r="B93" s="174"/>
      <c r="C93" s="155">
        <v>6</v>
      </c>
      <c r="D93" s="155">
        <v>3</v>
      </c>
      <c r="E93" s="155">
        <v>3</v>
      </c>
      <c r="F93" s="155">
        <v>3</v>
      </c>
      <c r="G93" s="155">
        <v>3</v>
      </c>
      <c r="H93" s="155">
        <v>3</v>
      </c>
      <c r="I93" s="155">
        <v>3</v>
      </c>
      <c r="J93" s="155"/>
      <c r="K93" s="155">
        <f t="shared" si="1"/>
        <v>24</v>
      </c>
      <c r="L93" s="694"/>
      <c r="M93" s="155"/>
      <c r="N93" s="544"/>
      <c r="O93" s="155"/>
      <c r="P93" s="155"/>
    </row>
    <row r="94" spans="1:16" s="156" customFormat="1" ht="15" x14ac:dyDescent="0.25">
      <c r="A94" s="155" t="s">
        <v>30</v>
      </c>
      <c r="B94" s="174"/>
      <c r="C94" s="155">
        <v>7</v>
      </c>
      <c r="D94" s="155">
        <v>4</v>
      </c>
      <c r="E94" s="155">
        <v>3</v>
      </c>
      <c r="F94" s="155">
        <v>2</v>
      </c>
      <c r="G94" s="155">
        <v>2</v>
      </c>
      <c r="H94" s="155">
        <v>3</v>
      </c>
      <c r="I94" s="155">
        <v>3</v>
      </c>
      <c r="J94" s="155">
        <v>5</v>
      </c>
      <c r="K94" s="155">
        <f t="shared" si="1"/>
        <v>19</v>
      </c>
      <c r="L94" s="694"/>
      <c r="M94" s="155">
        <f>L92*100/40</f>
        <v>63</v>
      </c>
      <c r="N94" s="544"/>
      <c r="O94" s="155"/>
      <c r="P94" s="155">
        <f>(K92+K93+K94+K95+K96)/5</f>
        <v>25.2</v>
      </c>
    </row>
    <row r="95" spans="1:16" s="156" customFormat="1" ht="15" x14ac:dyDescent="0.25">
      <c r="A95" s="155" t="s">
        <v>41</v>
      </c>
      <c r="B95" s="155"/>
      <c r="C95" s="155">
        <v>6</v>
      </c>
      <c r="D95" s="155">
        <v>4</v>
      </c>
      <c r="E95" s="155">
        <v>2</v>
      </c>
      <c r="F95" s="155">
        <v>4</v>
      </c>
      <c r="G95" s="155">
        <v>3</v>
      </c>
      <c r="H95" s="155">
        <v>4</v>
      </c>
      <c r="I95" s="155">
        <v>2</v>
      </c>
      <c r="J95" s="155"/>
      <c r="K95" s="155">
        <f t="shared" si="1"/>
        <v>25</v>
      </c>
      <c r="L95" s="694"/>
      <c r="M95" s="155"/>
      <c r="N95" s="544"/>
      <c r="O95" s="155"/>
      <c r="P95" s="155"/>
    </row>
    <row r="96" spans="1:16" s="156" customFormat="1" ht="15" x14ac:dyDescent="0.25">
      <c r="A96" s="155" t="s">
        <v>98</v>
      </c>
      <c r="B96" s="155"/>
      <c r="C96" s="155">
        <v>7</v>
      </c>
      <c r="D96" s="155">
        <v>4</v>
      </c>
      <c r="E96" s="155">
        <v>4</v>
      </c>
      <c r="F96" s="155">
        <v>4</v>
      </c>
      <c r="G96" s="155">
        <v>4</v>
      </c>
      <c r="H96" s="155">
        <v>4</v>
      </c>
      <c r="I96" s="155">
        <v>2</v>
      </c>
      <c r="J96" s="155"/>
      <c r="K96" s="155">
        <f t="shared" si="1"/>
        <v>29</v>
      </c>
      <c r="L96" s="695"/>
      <c r="M96" s="155"/>
      <c r="N96" s="544"/>
      <c r="O96" s="155"/>
      <c r="P96" s="155"/>
    </row>
    <row r="97" spans="1:16" x14ac:dyDescent="0.35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189"/>
      <c r="M97" s="70"/>
      <c r="N97" s="544"/>
      <c r="O97" s="70"/>
      <c r="P97" s="70"/>
    </row>
    <row r="98" spans="1:16" x14ac:dyDescent="0.35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189"/>
      <c r="M98" s="70"/>
      <c r="N98" s="544"/>
      <c r="O98" s="70"/>
      <c r="P98" s="70"/>
    </row>
    <row r="99" spans="1:16" x14ac:dyDescent="0.35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189"/>
      <c r="M99" s="70"/>
      <c r="N99" s="544"/>
      <c r="O99" s="70"/>
      <c r="P99" s="70"/>
    </row>
    <row r="100" spans="1:16" x14ac:dyDescent="0.35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189"/>
      <c r="M100" s="70"/>
      <c r="N100" s="544"/>
      <c r="O100" s="70"/>
      <c r="P100" s="70"/>
    </row>
  </sheetData>
  <mergeCells count="23">
    <mergeCell ref="L36:L40"/>
    <mergeCell ref="B4:B5"/>
    <mergeCell ref="C4:C5"/>
    <mergeCell ref="D4:D5"/>
    <mergeCell ref="E4:E5"/>
    <mergeCell ref="F4:H4"/>
    <mergeCell ref="J4:J5"/>
    <mergeCell ref="L8:L12"/>
    <mergeCell ref="L14:L18"/>
    <mergeCell ref="L20:L24"/>
    <mergeCell ref="L25:L29"/>
    <mergeCell ref="L30:L34"/>
    <mergeCell ref="L41:L45"/>
    <mergeCell ref="L51:L55"/>
    <mergeCell ref="L56:L60"/>
    <mergeCell ref="L61:L65"/>
    <mergeCell ref="L66:L70"/>
    <mergeCell ref="L71:L75"/>
    <mergeCell ref="L82:L86"/>
    <mergeCell ref="L87:L91"/>
    <mergeCell ref="L92:L96"/>
    <mergeCell ref="L46:L50"/>
    <mergeCell ref="L77:L8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7"/>
  <sheetViews>
    <sheetView zoomScale="90" zoomScaleNormal="90" workbookViewId="0">
      <selection activeCell="B2" sqref="B2"/>
    </sheetView>
  </sheetViews>
  <sheetFormatPr defaultRowHeight="26.25" x14ac:dyDescent="0.4"/>
  <cols>
    <col min="2" max="2" width="11.42578125" customWidth="1"/>
    <col min="3" max="3" width="20" customWidth="1"/>
    <col min="18" max="18" width="10" style="163" customWidth="1"/>
    <col min="20" max="20" width="8.85546875" style="552"/>
  </cols>
  <sheetData>
    <row r="2" spans="2:22" x14ac:dyDescent="0.4">
      <c r="D2" s="195" t="s">
        <v>142</v>
      </c>
      <c r="E2" s="194"/>
      <c r="F2" s="194"/>
      <c r="G2" s="194"/>
      <c r="H2" s="194"/>
      <c r="I2" s="194"/>
      <c r="J2" s="194"/>
      <c r="K2" s="194"/>
      <c r="L2" s="194"/>
      <c r="M2" s="194"/>
    </row>
    <row r="3" spans="2:22" ht="27" thickBot="1" x14ac:dyDescent="0.45"/>
    <row r="4" spans="2:22" ht="27" thickBot="1" x14ac:dyDescent="0.45">
      <c r="C4" s="196"/>
      <c r="D4" s="197" t="s">
        <v>3</v>
      </c>
      <c r="E4" s="197" t="s">
        <v>4</v>
      </c>
      <c r="F4" s="197" t="s">
        <v>5</v>
      </c>
      <c r="G4" s="198" t="s">
        <v>143</v>
      </c>
      <c r="H4" s="198" t="s">
        <v>143</v>
      </c>
      <c r="I4" s="198" t="s">
        <v>143</v>
      </c>
      <c r="J4" s="197" t="s">
        <v>144</v>
      </c>
      <c r="K4" s="197" t="s">
        <v>145</v>
      </c>
      <c r="L4" s="197" t="s">
        <v>145</v>
      </c>
      <c r="M4" s="197" t="s">
        <v>145</v>
      </c>
      <c r="N4" s="197" t="s">
        <v>146</v>
      </c>
      <c r="O4" s="197" t="s">
        <v>147</v>
      </c>
      <c r="P4" s="197" t="s">
        <v>11</v>
      </c>
    </row>
    <row r="5" spans="2:22" ht="24.6" customHeight="1" x14ac:dyDescent="0.4">
      <c r="C5" s="200"/>
      <c r="D5" s="201"/>
      <c r="E5" s="201"/>
      <c r="F5" s="201"/>
      <c r="G5" s="202" t="s">
        <v>55</v>
      </c>
      <c r="H5" s="202" t="s">
        <v>148</v>
      </c>
      <c r="I5" s="202" t="s">
        <v>149</v>
      </c>
      <c r="J5" s="203"/>
      <c r="K5" s="202" t="s">
        <v>150</v>
      </c>
      <c r="L5" s="202" t="s">
        <v>151</v>
      </c>
      <c r="M5" s="202" t="s">
        <v>152</v>
      </c>
      <c r="N5" s="202"/>
      <c r="O5" s="202"/>
      <c r="P5" s="202"/>
      <c r="Q5" t="s">
        <v>10</v>
      </c>
      <c r="R5" s="163" t="s">
        <v>309</v>
      </c>
      <c r="S5" t="s">
        <v>34</v>
      </c>
      <c r="T5" s="552" t="s">
        <v>294</v>
      </c>
    </row>
    <row r="6" spans="2:22" x14ac:dyDescent="0.4">
      <c r="B6" s="70"/>
      <c r="C6" s="173" t="s">
        <v>139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164"/>
      <c r="S6" s="70"/>
      <c r="T6" s="553"/>
      <c r="U6" s="70"/>
      <c r="V6" s="70"/>
    </row>
    <row r="7" spans="2:22" s="204" customFormat="1" ht="15" x14ac:dyDescent="0.25">
      <c r="B7" s="205" t="s">
        <v>42</v>
      </c>
      <c r="C7" s="205" t="s">
        <v>325</v>
      </c>
      <c r="D7" s="205">
        <v>9</v>
      </c>
      <c r="E7" s="205">
        <v>4</v>
      </c>
      <c r="F7" s="205">
        <v>5</v>
      </c>
      <c r="G7" s="205">
        <v>5</v>
      </c>
      <c r="H7" s="205">
        <v>4</v>
      </c>
      <c r="I7" s="205">
        <v>4</v>
      </c>
      <c r="J7" s="205">
        <v>4</v>
      </c>
      <c r="K7" s="205">
        <v>5</v>
      </c>
      <c r="L7" s="205">
        <v>3</v>
      </c>
      <c r="M7" s="205">
        <v>4</v>
      </c>
      <c r="N7" s="205">
        <v>5</v>
      </c>
      <c r="O7" s="205">
        <v>5</v>
      </c>
      <c r="P7" s="205">
        <f>SUM(D7:O7)</f>
        <v>57</v>
      </c>
      <c r="Q7" s="205"/>
      <c r="R7" s="719">
        <v>56</v>
      </c>
      <c r="S7" s="205"/>
      <c r="T7" s="553"/>
      <c r="U7" s="205"/>
      <c r="V7" s="205"/>
    </row>
    <row r="8" spans="2:22" s="204" customFormat="1" ht="15" x14ac:dyDescent="0.25">
      <c r="B8" s="205" t="s">
        <v>85</v>
      </c>
      <c r="C8" s="205"/>
      <c r="D8" s="205">
        <v>9</v>
      </c>
      <c r="E8" s="205">
        <v>4</v>
      </c>
      <c r="F8" s="205">
        <v>4</v>
      </c>
      <c r="G8" s="205">
        <v>4</v>
      </c>
      <c r="H8" s="205">
        <v>4</v>
      </c>
      <c r="I8" s="205">
        <v>4</v>
      </c>
      <c r="J8" s="205">
        <v>4</v>
      </c>
      <c r="K8" s="205">
        <v>5</v>
      </c>
      <c r="L8" s="205">
        <v>5</v>
      </c>
      <c r="M8" s="205">
        <v>5</v>
      </c>
      <c r="N8" s="205">
        <v>5</v>
      </c>
      <c r="O8" s="205">
        <v>5</v>
      </c>
      <c r="P8" s="205">
        <f>SUM(D8:O8)</f>
        <v>58</v>
      </c>
      <c r="Q8" s="205"/>
      <c r="R8" s="720"/>
      <c r="S8" s="205"/>
      <c r="T8" s="553"/>
      <c r="U8" s="205"/>
      <c r="V8" s="205"/>
    </row>
    <row r="9" spans="2:22" s="204" customFormat="1" ht="15" x14ac:dyDescent="0.25">
      <c r="B9" s="205" t="s">
        <v>153</v>
      </c>
      <c r="C9" s="205"/>
      <c r="D9" s="205">
        <v>10</v>
      </c>
      <c r="E9" s="205">
        <v>5</v>
      </c>
      <c r="F9" s="205">
        <v>5</v>
      </c>
      <c r="G9" s="205">
        <v>4</v>
      </c>
      <c r="H9" s="205">
        <v>5</v>
      </c>
      <c r="I9" s="205">
        <v>4</v>
      </c>
      <c r="J9" s="205">
        <v>4</v>
      </c>
      <c r="K9" s="205">
        <v>4</v>
      </c>
      <c r="L9" s="205">
        <v>5</v>
      </c>
      <c r="M9" s="205">
        <v>5</v>
      </c>
      <c r="N9" s="205">
        <v>5</v>
      </c>
      <c r="O9" s="205">
        <v>5</v>
      </c>
      <c r="P9" s="205">
        <f>SUM(D9:O9)</f>
        <v>61</v>
      </c>
      <c r="Q9" s="205"/>
      <c r="R9" s="720"/>
      <c r="S9" s="205"/>
      <c r="T9" s="553"/>
      <c r="U9" s="205"/>
      <c r="V9" s="205"/>
    </row>
    <row r="10" spans="2:22" s="204" customFormat="1" ht="15" x14ac:dyDescent="0.25">
      <c r="B10" s="205" t="s">
        <v>44</v>
      </c>
      <c r="C10" s="205"/>
      <c r="D10" s="205">
        <v>9</v>
      </c>
      <c r="E10" s="205">
        <v>5</v>
      </c>
      <c r="F10" s="205">
        <v>5</v>
      </c>
      <c r="G10" s="205">
        <v>4</v>
      </c>
      <c r="H10" s="205">
        <v>4</v>
      </c>
      <c r="I10" s="205">
        <v>4</v>
      </c>
      <c r="J10" s="205">
        <v>4</v>
      </c>
      <c r="K10" s="205">
        <v>4</v>
      </c>
      <c r="L10" s="205">
        <v>4</v>
      </c>
      <c r="M10" s="205">
        <v>4</v>
      </c>
      <c r="N10" s="205">
        <v>4</v>
      </c>
      <c r="O10" s="205">
        <v>4</v>
      </c>
      <c r="P10" s="205">
        <f>SUM(D10:O10)</f>
        <v>55</v>
      </c>
      <c r="Q10" s="205"/>
      <c r="R10" s="720"/>
      <c r="S10" s="205"/>
      <c r="T10" s="553">
        <v>2</v>
      </c>
      <c r="U10" s="205"/>
      <c r="V10" s="205"/>
    </row>
    <row r="11" spans="2:22" s="204" customFormat="1" ht="15" x14ac:dyDescent="0.25">
      <c r="B11" s="205" t="s">
        <v>30</v>
      </c>
      <c r="C11" s="205"/>
      <c r="D11" s="205">
        <v>9</v>
      </c>
      <c r="E11" s="205">
        <v>4</v>
      </c>
      <c r="F11" s="205">
        <v>5</v>
      </c>
      <c r="G11" s="205">
        <v>4</v>
      </c>
      <c r="H11" s="205">
        <v>4</v>
      </c>
      <c r="I11" s="205">
        <v>4</v>
      </c>
      <c r="J11" s="205">
        <v>4</v>
      </c>
      <c r="K11" s="205">
        <v>5</v>
      </c>
      <c r="L11" s="205">
        <v>5</v>
      </c>
      <c r="M11" s="205">
        <v>5</v>
      </c>
      <c r="N11" s="205">
        <v>5</v>
      </c>
      <c r="O11" s="205">
        <v>5</v>
      </c>
      <c r="P11" s="205">
        <f>SUM(D11:O11)</f>
        <v>59</v>
      </c>
      <c r="Q11" s="205">
        <v>2</v>
      </c>
      <c r="R11" s="721"/>
      <c r="S11" s="205">
        <v>86.2</v>
      </c>
      <c r="T11" s="553"/>
      <c r="U11" s="205"/>
      <c r="V11" s="205"/>
    </row>
    <row r="12" spans="2:22" x14ac:dyDescent="0.4">
      <c r="B12" s="70"/>
      <c r="C12" s="173" t="s">
        <v>21</v>
      </c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>
        <f>SUM(P7:P11)</f>
        <v>290</v>
      </c>
      <c r="Q12" s="70"/>
      <c r="R12" s="164"/>
      <c r="S12" s="70"/>
      <c r="T12" s="553"/>
      <c r="U12" s="70"/>
      <c r="V12" s="70"/>
    </row>
    <row r="13" spans="2:22" s="206" customFormat="1" ht="15" x14ac:dyDescent="0.25">
      <c r="B13" s="205" t="s">
        <v>42</v>
      </c>
      <c r="C13" s="207" t="s">
        <v>296</v>
      </c>
      <c r="D13" s="207">
        <v>9</v>
      </c>
      <c r="E13" s="207">
        <v>5</v>
      </c>
      <c r="F13" s="207">
        <v>5</v>
      </c>
      <c r="G13" s="207">
        <v>4</v>
      </c>
      <c r="H13" s="207">
        <v>4</v>
      </c>
      <c r="I13" s="207">
        <v>4</v>
      </c>
      <c r="J13" s="207">
        <v>3</v>
      </c>
      <c r="K13" s="207">
        <v>4</v>
      </c>
      <c r="L13" s="207">
        <v>4</v>
      </c>
      <c r="M13" s="207">
        <v>4</v>
      </c>
      <c r="N13" s="207">
        <v>5</v>
      </c>
      <c r="O13" s="207">
        <v>5</v>
      </c>
      <c r="P13" s="207">
        <f>SUM(D13:O13)</f>
        <v>56</v>
      </c>
      <c r="Q13" s="207"/>
      <c r="R13" s="722">
        <v>57</v>
      </c>
      <c r="S13" s="207"/>
      <c r="T13" s="553"/>
      <c r="U13" s="207"/>
      <c r="V13" s="207"/>
    </row>
    <row r="14" spans="2:22" s="206" customFormat="1" ht="15" x14ac:dyDescent="0.25">
      <c r="B14" s="205" t="s">
        <v>85</v>
      </c>
      <c r="C14" s="207"/>
      <c r="D14" s="207">
        <v>8</v>
      </c>
      <c r="E14" s="207">
        <v>4</v>
      </c>
      <c r="F14" s="207">
        <v>5</v>
      </c>
      <c r="G14" s="207">
        <v>4</v>
      </c>
      <c r="H14" s="207">
        <v>4</v>
      </c>
      <c r="I14" s="207">
        <v>4</v>
      </c>
      <c r="J14" s="207">
        <v>4</v>
      </c>
      <c r="K14" s="207">
        <v>5</v>
      </c>
      <c r="L14" s="207">
        <v>5</v>
      </c>
      <c r="M14" s="207">
        <v>5</v>
      </c>
      <c r="N14" s="207">
        <v>5</v>
      </c>
      <c r="O14" s="207">
        <v>5</v>
      </c>
      <c r="P14" s="207">
        <f>SUM(D14:O14)</f>
        <v>58</v>
      </c>
      <c r="Q14" s="207"/>
      <c r="R14" s="723"/>
      <c r="S14" s="207"/>
      <c r="T14" s="553"/>
      <c r="U14" s="207"/>
      <c r="V14" s="207"/>
    </row>
    <row r="15" spans="2:22" s="206" customFormat="1" ht="15" x14ac:dyDescent="0.25">
      <c r="B15" s="205" t="s">
        <v>153</v>
      </c>
      <c r="C15" s="207"/>
      <c r="D15" s="207">
        <v>10</v>
      </c>
      <c r="E15" s="207">
        <v>5</v>
      </c>
      <c r="F15" s="207">
        <v>5</v>
      </c>
      <c r="G15" s="207">
        <v>4</v>
      </c>
      <c r="H15" s="207">
        <v>5</v>
      </c>
      <c r="I15" s="207">
        <v>4</v>
      </c>
      <c r="J15" s="207">
        <v>4</v>
      </c>
      <c r="K15" s="207">
        <v>4</v>
      </c>
      <c r="L15" s="207">
        <v>5</v>
      </c>
      <c r="M15" s="207">
        <v>5</v>
      </c>
      <c r="N15" s="207">
        <v>5</v>
      </c>
      <c r="O15" s="207">
        <v>5</v>
      </c>
      <c r="P15" s="207">
        <f>SUM(D15:O15)</f>
        <v>61</v>
      </c>
      <c r="Q15" s="207"/>
      <c r="R15" s="723"/>
      <c r="S15" s="207"/>
      <c r="T15" s="553">
        <v>2</v>
      </c>
      <c r="U15" s="207"/>
      <c r="V15" s="207"/>
    </row>
    <row r="16" spans="2:22" s="206" customFormat="1" ht="15" x14ac:dyDescent="0.25">
      <c r="B16" s="205" t="s">
        <v>44</v>
      </c>
      <c r="C16" s="207"/>
      <c r="D16" s="207">
        <v>8</v>
      </c>
      <c r="E16" s="207">
        <v>4</v>
      </c>
      <c r="F16" s="207">
        <v>3</v>
      </c>
      <c r="G16" s="207">
        <v>3</v>
      </c>
      <c r="H16" s="207">
        <v>3</v>
      </c>
      <c r="I16" s="207">
        <v>3</v>
      </c>
      <c r="J16" s="207">
        <v>3</v>
      </c>
      <c r="K16" s="207">
        <v>5</v>
      </c>
      <c r="L16" s="207">
        <v>3</v>
      </c>
      <c r="M16" s="207">
        <v>4</v>
      </c>
      <c r="N16" s="207">
        <v>5</v>
      </c>
      <c r="O16" s="207">
        <v>4</v>
      </c>
      <c r="P16" s="207">
        <f>SUM(D16:O16)</f>
        <v>48</v>
      </c>
      <c r="Q16" s="207"/>
      <c r="R16" s="723"/>
      <c r="S16" s="207">
        <v>87.7</v>
      </c>
      <c r="T16" s="553"/>
      <c r="U16" s="207"/>
      <c r="V16" s="207"/>
    </row>
    <row r="17" spans="2:22" s="206" customFormat="1" ht="15" x14ac:dyDescent="0.25">
      <c r="B17" s="205" t="s">
        <v>30</v>
      </c>
      <c r="C17" s="207"/>
      <c r="D17" s="207">
        <v>9</v>
      </c>
      <c r="E17" s="207">
        <v>5</v>
      </c>
      <c r="F17" s="207">
        <v>5</v>
      </c>
      <c r="G17" s="207">
        <v>5</v>
      </c>
      <c r="H17" s="207">
        <v>4</v>
      </c>
      <c r="I17" s="207">
        <v>4</v>
      </c>
      <c r="J17" s="207">
        <v>5</v>
      </c>
      <c r="K17" s="207">
        <v>5</v>
      </c>
      <c r="L17" s="207">
        <v>5</v>
      </c>
      <c r="M17" s="207">
        <v>5</v>
      </c>
      <c r="N17" s="207">
        <v>5</v>
      </c>
      <c r="O17" s="207">
        <v>5</v>
      </c>
      <c r="P17" s="207">
        <f>SUM(D17:O17)</f>
        <v>62</v>
      </c>
      <c r="Q17" s="207"/>
      <c r="R17" s="724"/>
      <c r="S17" s="207"/>
      <c r="T17" s="553"/>
      <c r="U17" s="207"/>
      <c r="V17" s="207"/>
    </row>
    <row r="18" spans="2:22" s="178" customFormat="1" x14ac:dyDescent="0.4"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>
        <f>SUM(P13:P17)</f>
        <v>285</v>
      </c>
      <c r="Q18" s="107"/>
      <c r="R18" s="219"/>
      <c r="S18" s="107"/>
      <c r="T18" s="553"/>
      <c r="U18" s="107"/>
      <c r="V18" s="107"/>
    </row>
    <row r="19" spans="2:22" s="42" customFormat="1" ht="15" x14ac:dyDescent="0.25">
      <c r="B19" s="205" t="s">
        <v>42</v>
      </c>
      <c r="C19" s="123" t="s">
        <v>321</v>
      </c>
      <c r="D19" s="123">
        <v>6</v>
      </c>
      <c r="E19" s="123">
        <v>2</v>
      </c>
      <c r="F19" s="123">
        <v>3</v>
      </c>
      <c r="G19" s="123">
        <v>2</v>
      </c>
      <c r="H19" s="123">
        <v>3</v>
      </c>
      <c r="I19" s="123">
        <v>2</v>
      </c>
      <c r="J19" s="123">
        <v>2</v>
      </c>
      <c r="K19" s="123">
        <v>0</v>
      </c>
      <c r="L19" s="123">
        <v>0</v>
      </c>
      <c r="M19" s="123">
        <v>0</v>
      </c>
      <c r="N19" s="123">
        <v>3</v>
      </c>
      <c r="O19" s="123">
        <v>3</v>
      </c>
      <c r="P19" s="123">
        <f>SUM(D19:O19)</f>
        <v>26</v>
      </c>
      <c r="Q19" s="123"/>
      <c r="R19" s="682">
        <v>31</v>
      </c>
      <c r="S19" s="123"/>
      <c r="T19" s="553"/>
      <c r="U19" s="123"/>
      <c r="V19" s="123"/>
    </row>
    <row r="20" spans="2:22" s="42" customFormat="1" ht="15" x14ac:dyDescent="0.25">
      <c r="B20" s="205" t="s">
        <v>85</v>
      </c>
      <c r="C20" s="123"/>
      <c r="D20" s="123">
        <v>6</v>
      </c>
      <c r="E20" s="123">
        <v>2</v>
      </c>
      <c r="F20" s="123">
        <v>3</v>
      </c>
      <c r="G20" s="123">
        <v>3</v>
      </c>
      <c r="H20" s="123">
        <v>3</v>
      </c>
      <c r="I20" s="123">
        <v>3</v>
      </c>
      <c r="J20" s="123">
        <v>2</v>
      </c>
      <c r="K20" s="123">
        <v>0</v>
      </c>
      <c r="L20" s="123">
        <v>0</v>
      </c>
      <c r="M20" s="123">
        <v>0</v>
      </c>
      <c r="N20" s="123">
        <v>3</v>
      </c>
      <c r="O20" s="123">
        <v>3</v>
      </c>
      <c r="P20" s="123">
        <f>SUM(D20:O20)</f>
        <v>28</v>
      </c>
      <c r="Q20" s="123"/>
      <c r="R20" s="683"/>
      <c r="S20" s="123"/>
      <c r="T20" s="553"/>
      <c r="U20" s="123"/>
      <c r="V20" s="123"/>
    </row>
    <row r="21" spans="2:22" s="42" customFormat="1" ht="15" x14ac:dyDescent="0.25">
      <c r="B21" s="205" t="s">
        <v>153</v>
      </c>
      <c r="C21" s="123"/>
      <c r="D21" s="123">
        <v>6</v>
      </c>
      <c r="E21" s="123">
        <v>3</v>
      </c>
      <c r="F21" s="123">
        <v>3</v>
      </c>
      <c r="G21" s="123">
        <v>5</v>
      </c>
      <c r="H21" s="123">
        <v>5</v>
      </c>
      <c r="I21" s="123">
        <v>5</v>
      </c>
      <c r="J21" s="123">
        <v>4</v>
      </c>
      <c r="K21" s="123">
        <v>3</v>
      </c>
      <c r="L21" s="123">
        <v>0</v>
      </c>
      <c r="M21" s="123">
        <v>0</v>
      </c>
      <c r="N21" s="123">
        <v>4</v>
      </c>
      <c r="O21" s="123">
        <v>5</v>
      </c>
      <c r="P21" s="123">
        <f>SUM(D21:O21)</f>
        <v>43</v>
      </c>
      <c r="Q21" s="123"/>
      <c r="R21" s="683"/>
      <c r="S21" s="123"/>
      <c r="T21" s="553"/>
      <c r="U21" s="123"/>
      <c r="V21" s="123"/>
    </row>
    <row r="22" spans="2:22" s="42" customFormat="1" ht="15" x14ac:dyDescent="0.25">
      <c r="B22" s="205" t="s">
        <v>44</v>
      </c>
      <c r="C22" s="123"/>
      <c r="D22" s="123">
        <v>5</v>
      </c>
      <c r="E22" s="123">
        <v>3</v>
      </c>
      <c r="F22" s="123">
        <v>3</v>
      </c>
      <c r="G22" s="123">
        <v>3</v>
      </c>
      <c r="H22" s="123">
        <v>3</v>
      </c>
      <c r="I22" s="123">
        <v>3</v>
      </c>
      <c r="J22" s="123">
        <v>3</v>
      </c>
      <c r="K22" s="123">
        <v>2</v>
      </c>
      <c r="L22" s="123">
        <v>0</v>
      </c>
      <c r="M22" s="123">
        <v>0</v>
      </c>
      <c r="N22" s="123">
        <v>4</v>
      </c>
      <c r="O22" s="123">
        <v>4</v>
      </c>
      <c r="P22" s="123">
        <f>SUM(D22:O22)</f>
        <v>33</v>
      </c>
      <c r="Q22" s="123"/>
      <c r="R22" s="683"/>
      <c r="S22" s="123">
        <v>47.7</v>
      </c>
      <c r="T22" s="553"/>
      <c r="U22" s="123"/>
      <c r="V22" s="123"/>
    </row>
    <row r="23" spans="2:22" s="42" customFormat="1" ht="15" x14ac:dyDescent="0.25">
      <c r="B23" s="205" t="s">
        <v>30</v>
      </c>
      <c r="C23" s="123"/>
      <c r="D23" s="123">
        <v>4</v>
      </c>
      <c r="E23" s="123">
        <v>2</v>
      </c>
      <c r="F23" s="123">
        <v>3</v>
      </c>
      <c r="G23" s="123">
        <v>3</v>
      </c>
      <c r="H23" s="123">
        <v>3</v>
      </c>
      <c r="I23" s="123">
        <v>3</v>
      </c>
      <c r="J23" s="123">
        <v>4</v>
      </c>
      <c r="K23" s="123">
        <v>3</v>
      </c>
      <c r="L23" s="123">
        <v>1</v>
      </c>
      <c r="M23" s="123">
        <v>1</v>
      </c>
      <c r="N23" s="123">
        <v>4</v>
      </c>
      <c r="O23" s="123">
        <v>4</v>
      </c>
      <c r="P23" s="123">
        <f>SUM(D23:O23)</f>
        <v>35</v>
      </c>
      <c r="Q23" s="123">
        <v>2</v>
      </c>
      <c r="R23" s="684"/>
      <c r="S23" s="123"/>
      <c r="T23" s="553"/>
      <c r="U23" s="123"/>
      <c r="V23" s="123"/>
    </row>
    <row r="24" spans="2:22" s="178" customFormat="1" x14ac:dyDescent="0.4"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>
        <f>SUM(P19:P23)</f>
        <v>165</v>
      </c>
      <c r="Q24" s="107"/>
      <c r="R24" s="219"/>
      <c r="S24" s="107"/>
      <c r="T24" s="553"/>
      <c r="U24" s="107"/>
      <c r="V24" s="107"/>
    </row>
    <row r="25" spans="2:22" s="210" customFormat="1" ht="15" x14ac:dyDescent="0.25">
      <c r="B25" s="205" t="s">
        <v>42</v>
      </c>
      <c r="C25" s="209" t="s">
        <v>312</v>
      </c>
      <c r="D25" s="209">
        <v>7</v>
      </c>
      <c r="E25" s="209">
        <v>3</v>
      </c>
      <c r="F25" s="209">
        <v>3</v>
      </c>
      <c r="G25" s="209">
        <v>3</v>
      </c>
      <c r="H25" s="209">
        <v>3</v>
      </c>
      <c r="I25" s="209">
        <v>3</v>
      </c>
      <c r="J25" s="209">
        <v>2</v>
      </c>
      <c r="K25" s="209">
        <v>3</v>
      </c>
      <c r="L25" s="209">
        <v>3</v>
      </c>
      <c r="M25" s="209">
        <v>3</v>
      </c>
      <c r="N25" s="209">
        <v>4</v>
      </c>
      <c r="O25" s="209">
        <v>4</v>
      </c>
      <c r="P25" s="209">
        <f>SUM(D25:O25)</f>
        <v>41</v>
      </c>
      <c r="Q25" s="209"/>
      <c r="R25" s="725">
        <v>50.4</v>
      </c>
      <c r="S25" s="209"/>
      <c r="T25" s="553"/>
      <c r="U25" s="209"/>
      <c r="V25" s="209"/>
    </row>
    <row r="26" spans="2:22" s="210" customFormat="1" ht="15" x14ac:dyDescent="0.25">
      <c r="B26" s="205" t="s">
        <v>85</v>
      </c>
      <c r="C26" s="209"/>
      <c r="D26" s="209">
        <v>7</v>
      </c>
      <c r="E26" s="209">
        <v>4</v>
      </c>
      <c r="F26" s="209">
        <v>4</v>
      </c>
      <c r="G26" s="209">
        <v>4</v>
      </c>
      <c r="H26" s="209">
        <v>4</v>
      </c>
      <c r="I26" s="209">
        <v>4</v>
      </c>
      <c r="J26" s="209">
        <v>4</v>
      </c>
      <c r="K26" s="209">
        <v>4</v>
      </c>
      <c r="L26" s="209">
        <v>3</v>
      </c>
      <c r="M26" s="209">
        <v>4</v>
      </c>
      <c r="N26" s="209">
        <v>4</v>
      </c>
      <c r="O26" s="209">
        <v>4</v>
      </c>
      <c r="P26" s="209">
        <f>SUM(D26:O26)</f>
        <v>50</v>
      </c>
      <c r="Q26" s="209"/>
      <c r="R26" s="726"/>
      <c r="S26" s="209"/>
      <c r="T26" s="553"/>
      <c r="U26" s="209"/>
      <c r="V26" s="209"/>
    </row>
    <row r="27" spans="2:22" s="210" customFormat="1" ht="15" x14ac:dyDescent="0.25">
      <c r="B27" s="205" t="s">
        <v>153</v>
      </c>
      <c r="C27" s="209"/>
      <c r="D27" s="209">
        <v>9</v>
      </c>
      <c r="E27" s="209">
        <v>4</v>
      </c>
      <c r="F27" s="209">
        <v>4</v>
      </c>
      <c r="G27" s="209">
        <v>4</v>
      </c>
      <c r="H27" s="209">
        <v>4</v>
      </c>
      <c r="I27" s="209">
        <v>4</v>
      </c>
      <c r="J27" s="209">
        <v>4</v>
      </c>
      <c r="K27" s="209">
        <v>5</v>
      </c>
      <c r="L27" s="209">
        <v>5</v>
      </c>
      <c r="M27" s="209">
        <v>5</v>
      </c>
      <c r="N27" s="209">
        <v>4</v>
      </c>
      <c r="O27" s="209">
        <v>5</v>
      </c>
      <c r="P27" s="209">
        <f>SUM(D27:O27)</f>
        <v>57</v>
      </c>
      <c r="Q27" s="209"/>
      <c r="R27" s="726"/>
      <c r="S27" s="209"/>
      <c r="T27" s="553">
        <v>3</v>
      </c>
      <c r="U27" s="209"/>
      <c r="V27" s="209"/>
    </row>
    <row r="28" spans="2:22" s="210" customFormat="1" ht="15" x14ac:dyDescent="0.25">
      <c r="B28" s="205" t="s">
        <v>44</v>
      </c>
      <c r="C28" s="209"/>
      <c r="D28" s="209">
        <v>7</v>
      </c>
      <c r="E28" s="209">
        <v>4</v>
      </c>
      <c r="F28" s="209">
        <v>4</v>
      </c>
      <c r="G28" s="209">
        <v>3</v>
      </c>
      <c r="H28" s="209">
        <v>3</v>
      </c>
      <c r="I28" s="209">
        <v>3</v>
      </c>
      <c r="J28" s="209">
        <v>3</v>
      </c>
      <c r="K28" s="209">
        <v>4</v>
      </c>
      <c r="L28" s="209">
        <v>2</v>
      </c>
      <c r="M28" s="209">
        <v>3</v>
      </c>
      <c r="N28" s="209">
        <v>5</v>
      </c>
      <c r="O28" s="209">
        <v>4</v>
      </c>
      <c r="P28" s="209">
        <f>SUM(D28:O28)</f>
        <v>45</v>
      </c>
      <c r="Q28" s="209"/>
      <c r="R28" s="726"/>
      <c r="S28" s="209">
        <v>77.5</v>
      </c>
      <c r="T28" s="553"/>
      <c r="U28" s="209"/>
      <c r="V28" s="209"/>
    </row>
    <row r="29" spans="2:22" s="210" customFormat="1" ht="15" x14ac:dyDescent="0.25">
      <c r="B29" s="205" t="s">
        <v>30</v>
      </c>
      <c r="C29" s="209"/>
      <c r="D29" s="209">
        <v>8</v>
      </c>
      <c r="E29" s="209">
        <v>4</v>
      </c>
      <c r="F29" s="209">
        <v>5</v>
      </c>
      <c r="G29" s="209">
        <v>5</v>
      </c>
      <c r="H29" s="209">
        <v>5</v>
      </c>
      <c r="I29" s="209">
        <v>4</v>
      </c>
      <c r="J29" s="209">
        <v>5</v>
      </c>
      <c r="K29" s="209">
        <v>4</v>
      </c>
      <c r="L29" s="209">
        <v>5</v>
      </c>
      <c r="M29" s="209">
        <v>4</v>
      </c>
      <c r="N29" s="209">
        <v>5</v>
      </c>
      <c r="O29" s="209">
        <v>5</v>
      </c>
      <c r="P29" s="209">
        <f>SUM(D29:O29)</f>
        <v>59</v>
      </c>
      <c r="Q29" s="209"/>
      <c r="R29" s="727"/>
      <c r="S29" s="209"/>
      <c r="T29" s="553"/>
      <c r="U29" s="209"/>
      <c r="V29" s="209"/>
    </row>
    <row r="30" spans="2:22" s="178" customFormat="1" x14ac:dyDescent="0.4"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>
        <f>SUM(P25:P29)</f>
        <v>252</v>
      </c>
      <c r="Q30" s="107"/>
      <c r="R30" s="219"/>
      <c r="S30" s="107"/>
      <c r="T30" s="553"/>
      <c r="U30" s="107"/>
      <c r="V30" s="107"/>
    </row>
    <row r="31" spans="2:22" s="212" customFormat="1" ht="15" x14ac:dyDescent="0.25">
      <c r="B31" s="205" t="s">
        <v>42</v>
      </c>
      <c r="C31" s="211" t="s">
        <v>313</v>
      </c>
      <c r="D31" s="211">
        <v>10</v>
      </c>
      <c r="E31" s="211">
        <v>5</v>
      </c>
      <c r="F31" s="211">
        <v>5</v>
      </c>
      <c r="G31" s="211">
        <v>5</v>
      </c>
      <c r="H31" s="211">
        <v>5</v>
      </c>
      <c r="I31" s="211">
        <v>5</v>
      </c>
      <c r="J31" s="211">
        <v>4</v>
      </c>
      <c r="K31" s="211">
        <v>5</v>
      </c>
      <c r="L31" s="211">
        <v>5</v>
      </c>
      <c r="M31" s="211">
        <v>5</v>
      </c>
      <c r="N31" s="211">
        <v>5</v>
      </c>
      <c r="O31" s="211">
        <v>5</v>
      </c>
      <c r="P31" s="211">
        <f>SUM(D31:O31)</f>
        <v>64</v>
      </c>
      <c r="Q31" s="211"/>
      <c r="R31" s="728">
        <v>61.4</v>
      </c>
      <c r="S31" s="211"/>
      <c r="T31" s="553"/>
      <c r="U31" s="211"/>
      <c r="V31" s="211"/>
    </row>
    <row r="32" spans="2:22" s="212" customFormat="1" ht="15" x14ac:dyDescent="0.25">
      <c r="B32" s="205" t="s">
        <v>85</v>
      </c>
      <c r="C32" s="211"/>
      <c r="D32" s="211">
        <v>9</v>
      </c>
      <c r="E32" s="211">
        <v>5</v>
      </c>
      <c r="F32" s="211">
        <v>5</v>
      </c>
      <c r="G32" s="211">
        <v>5</v>
      </c>
      <c r="H32" s="211">
        <v>5</v>
      </c>
      <c r="I32" s="211">
        <v>5</v>
      </c>
      <c r="J32" s="211">
        <v>5</v>
      </c>
      <c r="K32" s="211">
        <v>5</v>
      </c>
      <c r="L32" s="211">
        <v>5</v>
      </c>
      <c r="M32" s="211">
        <v>5</v>
      </c>
      <c r="N32" s="211">
        <v>5</v>
      </c>
      <c r="O32" s="211">
        <v>5</v>
      </c>
      <c r="P32" s="211">
        <f>SUM(D32:O32)</f>
        <v>64</v>
      </c>
      <c r="Q32" s="211"/>
      <c r="R32" s="729"/>
      <c r="S32" s="211"/>
      <c r="T32" s="553"/>
      <c r="U32" s="211"/>
      <c r="V32" s="211"/>
    </row>
    <row r="33" spans="2:22" s="212" customFormat="1" ht="15" x14ac:dyDescent="0.25">
      <c r="B33" s="205" t="s">
        <v>153</v>
      </c>
      <c r="C33" s="211"/>
      <c r="D33" s="211">
        <v>8</v>
      </c>
      <c r="E33" s="211">
        <v>4</v>
      </c>
      <c r="F33" s="211">
        <v>5</v>
      </c>
      <c r="G33" s="211">
        <v>5</v>
      </c>
      <c r="H33" s="211">
        <v>5</v>
      </c>
      <c r="I33" s="211">
        <v>5</v>
      </c>
      <c r="J33" s="211">
        <v>5</v>
      </c>
      <c r="K33" s="211">
        <v>5</v>
      </c>
      <c r="L33" s="211">
        <v>5</v>
      </c>
      <c r="M33" s="211">
        <v>5</v>
      </c>
      <c r="N33" s="211">
        <v>5</v>
      </c>
      <c r="O33" s="211">
        <v>5</v>
      </c>
      <c r="P33" s="211">
        <f>SUM(D33:O33)</f>
        <v>62</v>
      </c>
      <c r="Q33" s="211"/>
      <c r="R33" s="729"/>
      <c r="S33" s="211"/>
      <c r="T33" s="553">
        <v>1</v>
      </c>
      <c r="U33" s="211"/>
      <c r="V33" s="211"/>
    </row>
    <row r="34" spans="2:22" s="212" customFormat="1" ht="15" x14ac:dyDescent="0.25">
      <c r="B34" s="205" t="s">
        <v>44</v>
      </c>
      <c r="C34" s="211"/>
      <c r="D34" s="211">
        <v>9</v>
      </c>
      <c r="E34" s="211">
        <v>4</v>
      </c>
      <c r="F34" s="211">
        <v>4</v>
      </c>
      <c r="G34" s="211">
        <v>3</v>
      </c>
      <c r="H34" s="211">
        <v>3</v>
      </c>
      <c r="I34" s="211">
        <v>4</v>
      </c>
      <c r="J34" s="211">
        <v>4</v>
      </c>
      <c r="K34" s="211">
        <v>4</v>
      </c>
      <c r="L34" s="211">
        <v>4</v>
      </c>
      <c r="M34" s="211">
        <v>4</v>
      </c>
      <c r="N34" s="211">
        <v>5</v>
      </c>
      <c r="O34" s="211">
        <v>5</v>
      </c>
      <c r="P34" s="211">
        <f>SUM(D34:O34)</f>
        <v>53</v>
      </c>
      <c r="Q34" s="211"/>
      <c r="R34" s="729"/>
      <c r="S34" s="211">
        <v>94.5</v>
      </c>
      <c r="T34" s="553"/>
      <c r="U34" s="211"/>
      <c r="V34" s="211"/>
    </row>
    <row r="35" spans="2:22" s="212" customFormat="1" ht="15" x14ac:dyDescent="0.25">
      <c r="B35" s="205" t="s">
        <v>30</v>
      </c>
      <c r="C35" s="211"/>
      <c r="D35" s="211">
        <v>10</v>
      </c>
      <c r="E35" s="211">
        <v>5</v>
      </c>
      <c r="F35" s="211">
        <v>5</v>
      </c>
      <c r="G35" s="211">
        <v>5</v>
      </c>
      <c r="H35" s="211">
        <v>5</v>
      </c>
      <c r="I35" s="211">
        <v>5</v>
      </c>
      <c r="J35" s="211">
        <v>5</v>
      </c>
      <c r="K35" s="211">
        <v>5</v>
      </c>
      <c r="L35" s="211">
        <v>5</v>
      </c>
      <c r="M35" s="211">
        <v>4</v>
      </c>
      <c r="N35" s="211">
        <v>5</v>
      </c>
      <c r="O35" s="211">
        <v>5</v>
      </c>
      <c r="P35" s="211">
        <f>SUM(D35:O35)</f>
        <v>64</v>
      </c>
      <c r="Q35" s="211"/>
      <c r="R35" s="730"/>
      <c r="S35" s="211"/>
      <c r="T35" s="553"/>
      <c r="U35" s="211"/>
      <c r="V35" s="211"/>
    </row>
    <row r="36" spans="2:22" x14ac:dyDescent="0.4">
      <c r="B36" s="70"/>
      <c r="C36" s="173" t="s">
        <v>128</v>
      </c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>
        <f>SUM(P31:P35)</f>
        <v>307</v>
      </c>
      <c r="Q36" s="70"/>
      <c r="R36" s="164"/>
      <c r="S36" s="70"/>
      <c r="T36" s="553"/>
      <c r="U36" s="70"/>
      <c r="V36" s="70"/>
    </row>
    <row r="37" spans="2:22" s="206" customFormat="1" ht="15" x14ac:dyDescent="0.25">
      <c r="B37" s="205" t="s">
        <v>42</v>
      </c>
      <c r="C37" s="207" t="s">
        <v>307</v>
      </c>
      <c r="D37" s="207">
        <v>7</v>
      </c>
      <c r="E37" s="207">
        <v>2</v>
      </c>
      <c r="F37" s="207">
        <v>2</v>
      </c>
      <c r="G37" s="207">
        <v>3</v>
      </c>
      <c r="H37" s="207">
        <v>3</v>
      </c>
      <c r="I37" s="207">
        <v>3</v>
      </c>
      <c r="J37" s="207">
        <v>3</v>
      </c>
      <c r="K37" s="207">
        <v>3</v>
      </c>
      <c r="L37" s="207">
        <v>2</v>
      </c>
      <c r="M37" s="207">
        <v>3</v>
      </c>
      <c r="N37" s="207">
        <v>4</v>
      </c>
      <c r="O37" s="207">
        <v>4</v>
      </c>
      <c r="P37" s="207">
        <f>SUM(D37:O37)</f>
        <v>39</v>
      </c>
      <c r="Q37" s="207"/>
      <c r="R37" s="722">
        <v>48.4</v>
      </c>
      <c r="S37" s="207"/>
      <c r="T37" s="553"/>
      <c r="U37" s="207"/>
      <c r="V37" s="207"/>
    </row>
    <row r="38" spans="2:22" s="206" customFormat="1" ht="15" x14ac:dyDescent="0.25">
      <c r="B38" s="205" t="s">
        <v>85</v>
      </c>
      <c r="C38" s="207"/>
      <c r="D38" s="207">
        <v>7</v>
      </c>
      <c r="E38" s="207">
        <v>3</v>
      </c>
      <c r="F38" s="207">
        <v>4</v>
      </c>
      <c r="G38" s="207">
        <v>4</v>
      </c>
      <c r="H38" s="207">
        <v>4</v>
      </c>
      <c r="I38" s="207">
        <v>4</v>
      </c>
      <c r="J38" s="207">
        <v>4</v>
      </c>
      <c r="K38" s="207">
        <v>3</v>
      </c>
      <c r="L38" s="207">
        <v>3</v>
      </c>
      <c r="M38" s="207">
        <v>4</v>
      </c>
      <c r="N38" s="207">
        <v>4</v>
      </c>
      <c r="O38" s="207">
        <v>4</v>
      </c>
      <c r="P38" s="207">
        <f>SUM(D38:O38)</f>
        <v>48</v>
      </c>
      <c r="Q38" s="207"/>
      <c r="R38" s="723"/>
      <c r="S38" s="207"/>
      <c r="T38" s="553"/>
      <c r="U38" s="207"/>
      <c r="V38" s="207"/>
    </row>
    <row r="39" spans="2:22" s="206" customFormat="1" ht="15" x14ac:dyDescent="0.25">
      <c r="B39" s="205" t="s">
        <v>153</v>
      </c>
      <c r="C39" s="207"/>
      <c r="D39" s="207">
        <v>6</v>
      </c>
      <c r="E39" s="207">
        <v>3</v>
      </c>
      <c r="F39" s="207">
        <v>4</v>
      </c>
      <c r="G39" s="207">
        <v>4</v>
      </c>
      <c r="H39" s="207">
        <v>4</v>
      </c>
      <c r="I39" s="207">
        <v>4</v>
      </c>
      <c r="J39" s="207">
        <v>4</v>
      </c>
      <c r="K39" s="207">
        <v>4</v>
      </c>
      <c r="L39" s="207">
        <v>5</v>
      </c>
      <c r="M39" s="207">
        <v>4</v>
      </c>
      <c r="N39" s="207">
        <v>5</v>
      </c>
      <c r="O39" s="207">
        <v>4</v>
      </c>
      <c r="P39" s="207">
        <f>SUM(D39:O39)</f>
        <v>51</v>
      </c>
      <c r="Q39" s="207"/>
      <c r="R39" s="723"/>
      <c r="S39" s="207"/>
      <c r="T39" s="553"/>
      <c r="U39" s="207"/>
      <c r="V39" s="207"/>
    </row>
    <row r="40" spans="2:22" s="206" customFormat="1" ht="15" x14ac:dyDescent="0.25">
      <c r="B40" s="205" t="s">
        <v>44</v>
      </c>
      <c r="C40" s="207"/>
      <c r="D40" s="207">
        <v>6</v>
      </c>
      <c r="E40" s="207">
        <v>3</v>
      </c>
      <c r="F40" s="207">
        <v>4</v>
      </c>
      <c r="G40" s="207">
        <v>4</v>
      </c>
      <c r="H40" s="207">
        <v>4</v>
      </c>
      <c r="I40" s="207">
        <v>3</v>
      </c>
      <c r="J40" s="207">
        <v>4</v>
      </c>
      <c r="K40" s="207">
        <v>3</v>
      </c>
      <c r="L40" s="207">
        <v>2</v>
      </c>
      <c r="M40" s="207">
        <v>3</v>
      </c>
      <c r="N40" s="207">
        <v>4</v>
      </c>
      <c r="O40" s="207">
        <v>4</v>
      </c>
      <c r="P40" s="207">
        <f>SUM(D40:O40)</f>
        <v>44</v>
      </c>
      <c r="Q40" s="207"/>
      <c r="R40" s="723"/>
      <c r="S40" s="207">
        <v>74.5</v>
      </c>
      <c r="T40" s="553"/>
      <c r="U40" s="207"/>
      <c r="V40" s="207"/>
    </row>
    <row r="41" spans="2:22" s="206" customFormat="1" ht="15" x14ac:dyDescent="0.25">
      <c r="B41" s="205" t="s">
        <v>30</v>
      </c>
      <c r="C41" s="207"/>
      <c r="D41" s="207">
        <v>8</v>
      </c>
      <c r="E41" s="207">
        <v>4</v>
      </c>
      <c r="F41" s="207">
        <v>4</v>
      </c>
      <c r="G41" s="207">
        <v>5</v>
      </c>
      <c r="H41" s="207">
        <v>5</v>
      </c>
      <c r="I41" s="207">
        <v>5</v>
      </c>
      <c r="J41" s="207">
        <v>5</v>
      </c>
      <c r="K41" s="207">
        <v>4</v>
      </c>
      <c r="L41" s="207">
        <v>5</v>
      </c>
      <c r="M41" s="207">
        <v>5</v>
      </c>
      <c r="N41" s="207">
        <v>5</v>
      </c>
      <c r="O41" s="207">
        <v>5</v>
      </c>
      <c r="P41" s="207">
        <f>SUM(D41:O41)</f>
        <v>60</v>
      </c>
      <c r="Q41" s="207"/>
      <c r="R41" s="724"/>
      <c r="S41" s="207"/>
      <c r="T41" s="553"/>
      <c r="U41" s="207"/>
      <c r="V41" s="207"/>
    </row>
    <row r="42" spans="2:22" s="178" customFormat="1" x14ac:dyDescent="0.4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>
        <f>SUM(P37:P41)</f>
        <v>242</v>
      </c>
      <c r="Q42" s="107"/>
      <c r="R42" s="219"/>
      <c r="S42" s="107"/>
      <c r="T42" s="553"/>
      <c r="U42" s="107"/>
      <c r="V42" s="107"/>
    </row>
    <row r="43" spans="2:22" s="46" customFormat="1" ht="15" x14ac:dyDescent="0.25">
      <c r="B43" s="205" t="s">
        <v>42</v>
      </c>
      <c r="C43" s="74" t="s">
        <v>314</v>
      </c>
      <c r="D43" s="74">
        <v>9</v>
      </c>
      <c r="E43" s="74">
        <v>3</v>
      </c>
      <c r="F43" s="74">
        <v>4</v>
      </c>
      <c r="G43" s="74">
        <v>5</v>
      </c>
      <c r="H43" s="74">
        <v>5</v>
      </c>
      <c r="I43" s="74">
        <v>5</v>
      </c>
      <c r="J43" s="74">
        <v>4</v>
      </c>
      <c r="K43" s="74">
        <v>4</v>
      </c>
      <c r="L43" s="74">
        <v>3</v>
      </c>
      <c r="M43" s="74">
        <v>3</v>
      </c>
      <c r="N43" s="74">
        <v>4</v>
      </c>
      <c r="O43" s="74">
        <v>4</v>
      </c>
      <c r="P43" s="74">
        <f>SUM(D43:O43)</f>
        <v>53</v>
      </c>
      <c r="Q43" s="74"/>
      <c r="R43" s="623">
        <v>54</v>
      </c>
      <c r="S43" s="74"/>
      <c r="T43" s="553"/>
      <c r="U43" s="74"/>
      <c r="V43" s="74"/>
    </row>
    <row r="44" spans="2:22" s="46" customFormat="1" ht="15" x14ac:dyDescent="0.25">
      <c r="B44" s="205" t="s">
        <v>85</v>
      </c>
      <c r="C44" s="74"/>
      <c r="D44" s="74">
        <v>8</v>
      </c>
      <c r="E44" s="74">
        <v>4</v>
      </c>
      <c r="F44" s="74">
        <v>4</v>
      </c>
      <c r="G44" s="74">
        <v>4</v>
      </c>
      <c r="H44" s="74">
        <v>4</v>
      </c>
      <c r="I44" s="74">
        <v>4</v>
      </c>
      <c r="J44" s="74">
        <v>3</v>
      </c>
      <c r="K44" s="74">
        <v>4</v>
      </c>
      <c r="L44" s="74">
        <v>4</v>
      </c>
      <c r="M44" s="74">
        <v>3</v>
      </c>
      <c r="N44" s="74">
        <v>5</v>
      </c>
      <c r="O44" s="74">
        <v>5</v>
      </c>
      <c r="P44" s="74">
        <f>SUM(D44:O44)</f>
        <v>52</v>
      </c>
      <c r="Q44" s="74"/>
      <c r="R44" s="624"/>
      <c r="S44" s="74"/>
      <c r="T44" s="553"/>
      <c r="U44" s="74"/>
      <c r="V44" s="74"/>
    </row>
    <row r="45" spans="2:22" s="46" customFormat="1" ht="15" x14ac:dyDescent="0.25">
      <c r="B45" s="205" t="s">
        <v>153</v>
      </c>
      <c r="C45" s="74"/>
      <c r="D45" s="74">
        <v>10</v>
      </c>
      <c r="E45" s="74">
        <v>4</v>
      </c>
      <c r="F45" s="74">
        <v>4</v>
      </c>
      <c r="G45" s="74">
        <v>5</v>
      </c>
      <c r="H45" s="74">
        <v>5</v>
      </c>
      <c r="I45" s="74">
        <v>5</v>
      </c>
      <c r="J45" s="74">
        <v>5</v>
      </c>
      <c r="K45" s="74">
        <v>5</v>
      </c>
      <c r="L45" s="74">
        <v>4</v>
      </c>
      <c r="M45" s="74">
        <v>4</v>
      </c>
      <c r="N45" s="74">
        <v>5</v>
      </c>
      <c r="O45" s="74">
        <v>5</v>
      </c>
      <c r="P45" s="74">
        <f>SUM(D45:O45)</f>
        <v>61</v>
      </c>
      <c r="Q45" s="74"/>
      <c r="R45" s="624"/>
      <c r="S45" s="74">
        <v>83.1</v>
      </c>
      <c r="T45" s="553">
        <v>3</v>
      </c>
      <c r="U45" s="74"/>
      <c r="V45" s="74"/>
    </row>
    <row r="46" spans="2:22" s="46" customFormat="1" ht="15" x14ac:dyDescent="0.25">
      <c r="B46" s="205" t="s">
        <v>44</v>
      </c>
      <c r="C46" s="74"/>
      <c r="D46" s="74">
        <v>7</v>
      </c>
      <c r="E46" s="74">
        <v>3</v>
      </c>
      <c r="F46" s="74">
        <v>3</v>
      </c>
      <c r="G46" s="74">
        <v>4</v>
      </c>
      <c r="H46" s="74">
        <v>4</v>
      </c>
      <c r="I46" s="74">
        <v>4</v>
      </c>
      <c r="J46" s="74">
        <v>3</v>
      </c>
      <c r="K46" s="74">
        <v>3</v>
      </c>
      <c r="L46" s="74">
        <v>3</v>
      </c>
      <c r="M46" s="74">
        <v>3</v>
      </c>
      <c r="N46" s="74">
        <v>4</v>
      </c>
      <c r="O46" s="74">
        <v>4</v>
      </c>
      <c r="P46" s="74">
        <f>SUM(D46:O46)</f>
        <v>45</v>
      </c>
      <c r="Q46" s="74"/>
      <c r="R46" s="624"/>
      <c r="S46" s="74"/>
      <c r="T46" s="553"/>
      <c r="U46" s="74"/>
      <c r="V46" s="74"/>
    </row>
    <row r="47" spans="2:22" s="46" customFormat="1" ht="15" x14ac:dyDescent="0.25">
      <c r="B47" s="205" t="s">
        <v>30</v>
      </c>
      <c r="C47" s="74"/>
      <c r="D47" s="74">
        <v>7</v>
      </c>
      <c r="E47" s="74">
        <v>5</v>
      </c>
      <c r="F47" s="74">
        <v>5</v>
      </c>
      <c r="G47" s="74">
        <v>4</v>
      </c>
      <c r="H47" s="74">
        <v>4</v>
      </c>
      <c r="I47" s="74">
        <v>5</v>
      </c>
      <c r="J47" s="74">
        <v>4</v>
      </c>
      <c r="K47" s="74">
        <v>5</v>
      </c>
      <c r="L47" s="74">
        <v>5</v>
      </c>
      <c r="M47" s="74">
        <v>5</v>
      </c>
      <c r="N47" s="74">
        <v>5</v>
      </c>
      <c r="O47" s="74">
        <v>5</v>
      </c>
      <c r="P47" s="74">
        <f>SUM(D47:O47)</f>
        <v>59</v>
      </c>
      <c r="Q47" s="74"/>
      <c r="R47" s="625"/>
      <c r="S47" s="74"/>
      <c r="T47" s="553"/>
      <c r="U47" s="74"/>
      <c r="V47" s="74"/>
    </row>
    <row r="48" spans="2:22" s="178" customFormat="1" x14ac:dyDescent="0.4"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>
        <f>SUM(P43:P47)</f>
        <v>270</v>
      </c>
      <c r="Q48" s="107"/>
      <c r="R48" s="219"/>
      <c r="S48" s="107"/>
      <c r="T48" s="553"/>
      <c r="U48" s="107"/>
      <c r="V48" s="107"/>
    </row>
    <row r="49" spans="2:22" s="214" customFormat="1" ht="13.9" customHeight="1" x14ac:dyDescent="0.25">
      <c r="B49" s="205" t="s">
        <v>42</v>
      </c>
      <c r="C49" s="213" t="s">
        <v>318</v>
      </c>
      <c r="D49" s="213">
        <v>8</v>
      </c>
      <c r="E49" s="213">
        <v>3</v>
      </c>
      <c r="F49" s="213">
        <v>4</v>
      </c>
      <c r="G49" s="213">
        <v>4</v>
      </c>
      <c r="H49" s="213">
        <v>4</v>
      </c>
      <c r="I49" s="213">
        <v>4</v>
      </c>
      <c r="J49" s="213">
        <v>4</v>
      </c>
      <c r="K49" s="213">
        <v>5</v>
      </c>
      <c r="L49" s="213">
        <v>3</v>
      </c>
      <c r="M49" s="213">
        <v>4</v>
      </c>
      <c r="N49" s="213">
        <v>5</v>
      </c>
      <c r="O49" s="213">
        <v>5</v>
      </c>
      <c r="P49" s="213">
        <f>SUM(D49:O49)</f>
        <v>53</v>
      </c>
      <c r="Q49" s="213"/>
      <c r="R49" s="710">
        <v>55</v>
      </c>
      <c r="S49" s="213"/>
      <c r="T49" s="553"/>
      <c r="U49" s="213"/>
      <c r="V49" s="213"/>
    </row>
    <row r="50" spans="2:22" s="214" customFormat="1" ht="15" x14ac:dyDescent="0.25">
      <c r="B50" s="205" t="s">
        <v>85</v>
      </c>
      <c r="C50" s="213"/>
      <c r="D50" s="213">
        <v>9</v>
      </c>
      <c r="E50" s="213">
        <v>4</v>
      </c>
      <c r="F50" s="213">
        <v>4</v>
      </c>
      <c r="G50" s="213">
        <v>4</v>
      </c>
      <c r="H50" s="213">
        <v>4</v>
      </c>
      <c r="I50" s="213">
        <v>4</v>
      </c>
      <c r="J50" s="213">
        <v>3</v>
      </c>
      <c r="K50" s="213">
        <v>4</v>
      </c>
      <c r="L50" s="213">
        <v>4</v>
      </c>
      <c r="M50" s="213">
        <v>3</v>
      </c>
      <c r="N50" s="213">
        <v>5</v>
      </c>
      <c r="O50" s="213">
        <v>5</v>
      </c>
      <c r="P50" s="213">
        <f>SUM(D50:O50)</f>
        <v>53</v>
      </c>
      <c r="Q50" s="213"/>
      <c r="R50" s="711"/>
      <c r="S50" s="213"/>
      <c r="T50" s="553"/>
      <c r="U50" s="213"/>
      <c r="V50" s="213"/>
    </row>
    <row r="51" spans="2:22" s="214" customFormat="1" ht="15" x14ac:dyDescent="0.25">
      <c r="B51" s="205" t="s">
        <v>153</v>
      </c>
      <c r="C51" s="213"/>
      <c r="D51" s="213">
        <v>9</v>
      </c>
      <c r="E51" s="213">
        <v>4</v>
      </c>
      <c r="F51" s="213">
        <v>5</v>
      </c>
      <c r="G51" s="213">
        <v>5</v>
      </c>
      <c r="H51" s="213">
        <v>5</v>
      </c>
      <c r="I51" s="213">
        <v>5</v>
      </c>
      <c r="J51" s="213">
        <v>4</v>
      </c>
      <c r="K51" s="213">
        <v>5</v>
      </c>
      <c r="L51" s="213">
        <v>5</v>
      </c>
      <c r="M51" s="213">
        <v>4</v>
      </c>
      <c r="N51" s="213">
        <v>5</v>
      </c>
      <c r="O51" s="213">
        <v>5</v>
      </c>
      <c r="P51" s="213">
        <f>SUM(D51:O51)</f>
        <v>61</v>
      </c>
      <c r="Q51" s="213"/>
      <c r="R51" s="711"/>
      <c r="S51" s="213"/>
      <c r="T51" s="553">
        <v>2</v>
      </c>
      <c r="U51" s="213"/>
      <c r="V51" s="213"/>
    </row>
    <row r="52" spans="2:22" s="214" customFormat="1" ht="15" x14ac:dyDescent="0.25">
      <c r="B52" s="205" t="s">
        <v>44</v>
      </c>
      <c r="C52" s="213"/>
      <c r="D52" s="213">
        <v>8</v>
      </c>
      <c r="E52" s="213">
        <v>4</v>
      </c>
      <c r="F52" s="213">
        <v>4</v>
      </c>
      <c r="G52" s="213">
        <v>3</v>
      </c>
      <c r="H52" s="213">
        <v>4</v>
      </c>
      <c r="I52" s="213">
        <v>3</v>
      </c>
      <c r="J52" s="213">
        <v>4</v>
      </c>
      <c r="K52" s="213">
        <v>5</v>
      </c>
      <c r="L52" s="213">
        <v>4</v>
      </c>
      <c r="M52" s="213">
        <v>3</v>
      </c>
      <c r="N52" s="213">
        <v>4</v>
      </c>
      <c r="O52" s="213">
        <v>4</v>
      </c>
      <c r="P52" s="213">
        <f>SUM(D52:O52)</f>
        <v>50</v>
      </c>
      <c r="Q52" s="213"/>
      <c r="R52" s="711"/>
      <c r="S52" s="213">
        <v>84.6</v>
      </c>
      <c r="T52" s="553"/>
      <c r="U52" s="213"/>
      <c r="V52" s="213"/>
    </row>
    <row r="53" spans="2:22" s="214" customFormat="1" ht="15" x14ac:dyDescent="0.25">
      <c r="B53" s="205" t="s">
        <v>30</v>
      </c>
      <c r="C53" s="213"/>
      <c r="D53" s="213">
        <v>7</v>
      </c>
      <c r="E53" s="213">
        <v>5</v>
      </c>
      <c r="F53" s="213">
        <v>5</v>
      </c>
      <c r="G53" s="213">
        <v>5</v>
      </c>
      <c r="H53" s="213">
        <v>5</v>
      </c>
      <c r="I53" s="213">
        <v>4</v>
      </c>
      <c r="J53" s="213">
        <v>4</v>
      </c>
      <c r="K53" s="213">
        <v>5</v>
      </c>
      <c r="L53" s="213">
        <v>4</v>
      </c>
      <c r="M53" s="213">
        <v>4</v>
      </c>
      <c r="N53" s="213">
        <v>5</v>
      </c>
      <c r="O53" s="213">
        <v>5</v>
      </c>
      <c r="P53" s="213">
        <f>SUM(D53:O53)</f>
        <v>58</v>
      </c>
      <c r="Q53" s="213"/>
      <c r="R53" s="712"/>
      <c r="S53" s="213"/>
      <c r="T53" s="553"/>
      <c r="U53" s="213"/>
      <c r="V53" s="213"/>
    </row>
    <row r="54" spans="2:22" s="178" customFormat="1" x14ac:dyDescent="0.4"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>
        <f>SUM(P49:P53)</f>
        <v>275</v>
      </c>
      <c r="Q54" s="107"/>
      <c r="R54" s="219"/>
      <c r="S54" s="107"/>
      <c r="T54" s="553"/>
      <c r="U54" s="107"/>
      <c r="V54" s="107"/>
    </row>
    <row r="55" spans="2:22" s="216" customFormat="1" ht="15" x14ac:dyDescent="0.25">
      <c r="B55" s="205" t="s">
        <v>42</v>
      </c>
      <c r="C55" s="215" t="s">
        <v>303</v>
      </c>
      <c r="D55" s="215">
        <v>10</v>
      </c>
      <c r="E55" s="215">
        <v>5</v>
      </c>
      <c r="F55" s="215">
        <v>5</v>
      </c>
      <c r="G55" s="215">
        <v>5</v>
      </c>
      <c r="H55" s="215">
        <v>5</v>
      </c>
      <c r="I55" s="215">
        <v>5</v>
      </c>
      <c r="J55" s="215">
        <v>5</v>
      </c>
      <c r="K55" s="215">
        <v>5</v>
      </c>
      <c r="L55" s="215">
        <v>4</v>
      </c>
      <c r="M55" s="215">
        <v>5</v>
      </c>
      <c r="N55" s="215">
        <v>5</v>
      </c>
      <c r="O55" s="215">
        <v>4</v>
      </c>
      <c r="P55" s="215">
        <f>SUM(D55:O55)</f>
        <v>63</v>
      </c>
      <c r="Q55" s="215"/>
      <c r="R55" s="713">
        <v>53.5</v>
      </c>
      <c r="S55" s="215"/>
      <c r="T55" s="553"/>
      <c r="U55" s="215"/>
      <c r="V55" s="215"/>
    </row>
    <row r="56" spans="2:22" s="216" customFormat="1" ht="15" x14ac:dyDescent="0.25">
      <c r="B56" s="205" t="s">
        <v>85</v>
      </c>
      <c r="C56" s="215"/>
      <c r="D56" s="215">
        <v>7</v>
      </c>
      <c r="E56" s="215">
        <v>3</v>
      </c>
      <c r="F56" s="215">
        <v>4</v>
      </c>
      <c r="G56" s="215">
        <v>4</v>
      </c>
      <c r="H56" s="215">
        <v>3</v>
      </c>
      <c r="I56" s="215">
        <v>3</v>
      </c>
      <c r="J56" s="215">
        <v>4</v>
      </c>
      <c r="K56" s="215">
        <v>4</v>
      </c>
      <c r="L56" s="215">
        <v>4</v>
      </c>
      <c r="M56" s="215">
        <v>4</v>
      </c>
      <c r="N56" s="215">
        <v>4</v>
      </c>
      <c r="O56" s="215">
        <v>3</v>
      </c>
      <c r="P56" s="215">
        <f>SUM(D56:O56)</f>
        <v>47</v>
      </c>
      <c r="Q56" s="215"/>
      <c r="R56" s="714"/>
      <c r="S56" s="215"/>
      <c r="T56" s="553" t="s">
        <v>154</v>
      </c>
      <c r="U56" s="215"/>
      <c r="V56" s="215"/>
    </row>
    <row r="57" spans="2:22" s="216" customFormat="1" ht="15" x14ac:dyDescent="0.25">
      <c r="B57" s="205" t="s">
        <v>153</v>
      </c>
      <c r="C57" s="215"/>
      <c r="D57" s="215">
        <v>7</v>
      </c>
      <c r="E57" s="215">
        <v>4</v>
      </c>
      <c r="F57" s="215">
        <v>5</v>
      </c>
      <c r="G57" s="215">
        <v>5</v>
      </c>
      <c r="H57" s="215">
        <v>4</v>
      </c>
      <c r="I57" s="215">
        <v>4</v>
      </c>
      <c r="J57" s="215">
        <v>4</v>
      </c>
      <c r="K57" s="215">
        <v>4</v>
      </c>
      <c r="L57" s="215">
        <v>5</v>
      </c>
      <c r="M57" s="215">
        <v>3</v>
      </c>
      <c r="N57" s="215">
        <v>4</v>
      </c>
      <c r="O57" s="215">
        <v>4</v>
      </c>
      <c r="P57" s="215">
        <f>SUM(D57:O57)</f>
        <v>53</v>
      </c>
      <c r="Q57" s="215"/>
      <c r="R57" s="714"/>
      <c r="S57" s="215">
        <v>82.3</v>
      </c>
      <c r="T57" s="553"/>
      <c r="U57" s="215"/>
      <c r="V57" s="215"/>
    </row>
    <row r="58" spans="2:22" s="216" customFormat="1" ht="15" x14ac:dyDescent="0.25">
      <c r="B58" s="205" t="s">
        <v>44</v>
      </c>
      <c r="C58" s="215"/>
      <c r="D58" s="215">
        <v>7</v>
      </c>
      <c r="E58" s="215">
        <v>4</v>
      </c>
      <c r="F58" s="215">
        <v>5</v>
      </c>
      <c r="G58" s="215">
        <v>2</v>
      </c>
      <c r="H58" s="215">
        <v>3</v>
      </c>
      <c r="I58" s="215">
        <v>3</v>
      </c>
      <c r="J58" s="215">
        <v>3</v>
      </c>
      <c r="K58" s="215">
        <v>4</v>
      </c>
      <c r="L58" s="215">
        <v>2</v>
      </c>
      <c r="M58" s="215">
        <v>2</v>
      </c>
      <c r="N58" s="215">
        <v>4</v>
      </c>
      <c r="O58" s="215">
        <v>4</v>
      </c>
      <c r="P58" s="215">
        <f>SUM(D58:O58)</f>
        <v>43</v>
      </c>
      <c r="Q58" s="215"/>
      <c r="R58" s="714"/>
      <c r="S58" s="215"/>
      <c r="T58" s="553"/>
      <c r="U58" s="215"/>
      <c r="V58" s="215"/>
    </row>
    <row r="59" spans="2:22" s="216" customFormat="1" ht="15" x14ac:dyDescent="0.25">
      <c r="B59" s="205" t="s">
        <v>30</v>
      </c>
      <c r="C59" s="215"/>
      <c r="D59" s="215">
        <v>9</v>
      </c>
      <c r="E59" s="215">
        <v>5</v>
      </c>
      <c r="F59" s="215">
        <v>5</v>
      </c>
      <c r="G59" s="215">
        <v>5</v>
      </c>
      <c r="H59" s="215">
        <v>4</v>
      </c>
      <c r="I59" s="215">
        <v>5</v>
      </c>
      <c r="J59" s="215">
        <v>5</v>
      </c>
      <c r="K59" s="215">
        <v>4</v>
      </c>
      <c r="L59" s="215">
        <v>5</v>
      </c>
      <c r="M59" s="215">
        <v>4</v>
      </c>
      <c r="N59" s="215">
        <v>5</v>
      </c>
      <c r="O59" s="215">
        <v>5</v>
      </c>
      <c r="P59" s="215">
        <f>SUM(D59:O59)</f>
        <v>61</v>
      </c>
      <c r="Q59" s="215"/>
      <c r="R59" s="715"/>
      <c r="S59" s="215"/>
      <c r="T59" s="553"/>
      <c r="U59" s="215"/>
      <c r="V59" s="215"/>
    </row>
    <row r="60" spans="2:22" s="178" customFormat="1" x14ac:dyDescent="0.4"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>
        <f>SUM(P55:P59)</f>
        <v>267</v>
      </c>
      <c r="Q60" s="107"/>
      <c r="R60" s="219"/>
      <c r="S60" s="107"/>
      <c r="T60" s="553"/>
      <c r="U60" s="107"/>
      <c r="V60" s="107"/>
    </row>
    <row r="61" spans="2:22" s="218" customFormat="1" ht="15" x14ac:dyDescent="0.25">
      <c r="B61" s="205" t="s">
        <v>42</v>
      </c>
      <c r="C61" s="217" t="s">
        <v>327</v>
      </c>
      <c r="D61" s="217">
        <v>9</v>
      </c>
      <c r="E61" s="217">
        <v>4</v>
      </c>
      <c r="F61" s="217">
        <v>4</v>
      </c>
      <c r="G61" s="217">
        <v>4</v>
      </c>
      <c r="H61" s="217">
        <v>4</v>
      </c>
      <c r="I61" s="217">
        <v>4</v>
      </c>
      <c r="J61" s="217">
        <v>5</v>
      </c>
      <c r="K61" s="217">
        <v>5</v>
      </c>
      <c r="L61" s="217">
        <v>5</v>
      </c>
      <c r="M61" s="217">
        <v>5</v>
      </c>
      <c r="N61" s="217">
        <v>5</v>
      </c>
      <c r="O61" s="217">
        <v>5</v>
      </c>
      <c r="P61" s="217">
        <f>SUM(D61:O61)</f>
        <v>59</v>
      </c>
      <c r="Q61" s="217"/>
      <c r="R61" s="716">
        <v>59</v>
      </c>
      <c r="S61" s="217"/>
      <c r="T61" s="553"/>
      <c r="U61" s="217"/>
      <c r="V61" s="217"/>
    </row>
    <row r="62" spans="2:22" s="218" customFormat="1" ht="15" x14ac:dyDescent="0.25">
      <c r="B62" s="205" t="s">
        <v>85</v>
      </c>
      <c r="C62" s="217"/>
      <c r="D62" s="217">
        <v>10</v>
      </c>
      <c r="E62" s="217">
        <v>5</v>
      </c>
      <c r="F62" s="217">
        <v>5</v>
      </c>
      <c r="G62" s="217">
        <v>5</v>
      </c>
      <c r="H62" s="217">
        <v>5</v>
      </c>
      <c r="I62" s="217">
        <v>5</v>
      </c>
      <c r="J62" s="217">
        <v>5</v>
      </c>
      <c r="K62" s="217">
        <v>5</v>
      </c>
      <c r="L62" s="217">
        <v>5</v>
      </c>
      <c r="M62" s="217">
        <v>5</v>
      </c>
      <c r="N62" s="217">
        <v>5</v>
      </c>
      <c r="O62" s="217">
        <v>3</v>
      </c>
      <c r="P62" s="217">
        <f>SUM(D62:O62)</f>
        <v>63</v>
      </c>
      <c r="Q62" s="217"/>
      <c r="R62" s="717"/>
      <c r="S62" s="217"/>
      <c r="T62" s="553"/>
      <c r="U62" s="217"/>
      <c r="V62" s="217"/>
    </row>
    <row r="63" spans="2:22" s="218" customFormat="1" ht="15" x14ac:dyDescent="0.25">
      <c r="B63" s="205" t="s">
        <v>153</v>
      </c>
      <c r="C63" s="217"/>
      <c r="D63" s="217">
        <v>8</v>
      </c>
      <c r="E63" s="217">
        <v>3</v>
      </c>
      <c r="F63" s="217">
        <v>4</v>
      </c>
      <c r="G63" s="217">
        <v>4</v>
      </c>
      <c r="H63" s="217">
        <v>4</v>
      </c>
      <c r="I63" s="217">
        <v>4</v>
      </c>
      <c r="J63" s="217">
        <v>3</v>
      </c>
      <c r="K63" s="217">
        <v>5</v>
      </c>
      <c r="L63" s="217">
        <v>5</v>
      </c>
      <c r="M63" s="217">
        <v>4</v>
      </c>
      <c r="N63" s="217">
        <v>5</v>
      </c>
      <c r="O63" s="217">
        <v>5</v>
      </c>
      <c r="P63" s="217">
        <f>SUM(D63:O63)</f>
        <v>54</v>
      </c>
      <c r="Q63" s="217"/>
      <c r="R63" s="717"/>
      <c r="S63" s="217"/>
      <c r="T63" s="553">
        <v>1</v>
      </c>
      <c r="U63" s="217"/>
      <c r="V63" s="217"/>
    </row>
    <row r="64" spans="2:22" s="218" customFormat="1" ht="15" x14ac:dyDescent="0.25">
      <c r="B64" s="205" t="s">
        <v>44</v>
      </c>
      <c r="C64" s="217"/>
      <c r="D64" s="217">
        <v>9</v>
      </c>
      <c r="E64" s="217">
        <v>4</v>
      </c>
      <c r="F64" s="217">
        <v>4</v>
      </c>
      <c r="G64" s="217">
        <v>3</v>
      </c>
      <c r="H64" s="217">
        <v>4</v>
      </c>
      <c r="I64" s="217">
        <v>4</v>
      </c>
      <c r="J64" s="217">
        <v>4</v>
      </c>
      <c r="K64" s="217">
        <v>5</v>
      </c>
      <c r="L64" s="217">
        <v>4</v>
      </c>
      <c r="M64" s="217">
        <v>5</v>
      </c>
      <c r="N64" s="217">
        <v>5</v>
      </c>
      <c r="O64" s="217">
        <v>4</v>
      </c>
      <c r="P64" s="217">
        <f>SUM(D64:O64)</f>
        <v>55</v>
      </c>
      <c r="Q64" s="217"/>
      <c r="R64" s="717"/>
      <c r="S64" s="217">
        <v>90.8</v>
      </c>
      <c r="T64" s="553"/>
      <c r="U64" s="217"/>
      <c r="V64" s="217"/>
    </row>
    <row r="65" spans="2:22" s="218" customFormat="1" ht="15" x14ac:dyDescent="0.25">
      <c r="B65" s="205" t="s">
        <v>30</v>
      </c>
      <c r="C65" s="217"/>
      <c r="D65" s="217">
        <v>10</v>
      </c>
      <c r="E65" s="217">
        <v>4</v>
      </c>
      <c r="F65" s="217">
        <v>5</v>
      </c>
      <c r="G65" s="217">
        <v>5</v>
      </c>
      <c r="H65" s="217">
        <v>5</v>
      </c>
      <c r="I65" s="217">
        <v>5</v>
      </c>
      <c r="J65" s="217">
        <v>5</v>
      </c>
      <c r="K65" s="217">
        <v>5</v>
      </c>
      <c r="L65" s="217">
        <v>5</v>
      </c>
      <c r="M65" s="217">
        <v>5</v>
      </c>
      <c r="N65" s="217">
        <v>5</v>
      </c>
      <c r="O65" s="217">
        <v>5</v>
      </c>
      <c r="P65" s="217">
        <f>SUM(D65:O65)</f>
        <v>64</v>
      </c>
      <c r="Q65" s="217"/>
      <c r="R65" s="718"/>
      <c r="S65" s="217"/>
      <c r="T65" s="553"/>
      <c r="U65" s="217"/>
      <c r="V65" s="217"/>
    </row>
    <row r="66" spans="2:22" x14ac:dyDescent="0.4"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>
        <f>SUM(P61:P65)</f>
        <v>295</v>
      </c>
      <c r="Q66" s="70"/>
      <c r="R66" s="164"/>
      <c r="S66" s="70"/>
      <c r="T66" s="553"/>
      <c r="U66" s="70"/>
      <c r="V66" s="70"/>
    </row>
    <row r="67" spans="2:22" x14ac:dyDescent="0.4"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164"/>
      <c r="S67" s="70"/>
      <c r="T67" s="553"/>
      <c r="U67" s="70"/>
      <c r="V67" s="70"/>
    </row>
  </sheetData>
  <mergeCells count="10">
    <mergeCell ref="R43:R47"/>
    <mergeCell ref="R49:R53"/>
    <mergeCell ref="R55:R59"/>
    <mergeCell ref="R61:R65"/>
    <mergeCell ref="R7:R11"/>
    <mergeCell ref="R13:R17"/>
    <mergeCell ref="R19:R23"/>
    <mergeCell ref="R25:R29"/>
    <mergeCell ref="R31:R35"/>
    <mergeCell ref="R37:R41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6"/>
  <sheetViews>
    <sheetView workbookViewId="0">
      <selection activeCell="C15" sqref="C15"/>
    </sheetView>
  </sheetViews>
  <sheetFormatPr defaultRowHeight="15" x14ac:dyDescent="0.25"/>
  <cols>
    <col min="2" max="2" width="16.42578125" customWidth="1"/>
    <col min="3" max="3" width="23.85546875" customWidth="1"/>
    <col min="17" max="17" width="8.85546875" style="38"/>
  </cols>
  <sheetData>
    <row r="2" spans="2:17" ht="26.25" x14ac:dyDescent="0.4">
      <c r="E2" s="145" t="s">
        <v>163</v>
      </c>
    </row>
    <row r="3" spans="2:17" ht="15.75" thickBot="1" x14ac:dyDescent="0.3"/>
    <row r="4" spans="2:17" ht="64.5" thickBot="1" x14ac:dyDescent="0.3">
      <c r="C4" s="220" t="s">
        <v>114</v>
      </c>
      <c r="D4" s="221" t="s">
        <v>3</v>
      </c>
      <c r="E4" s="221" t="s">
        <v>116</v>
      </c>
      <c r="F4" s="221" t="s">
        <v>115</v>
      </c>
      <c r="G4" s="221" t="s">
        <v>155</v>
      </c>
      <c r="H4" s="221" t="s">
        <v>156</v>
      </c>
      <c r="I4" s="221" t="s">
        <v>157</v>
      </c>
      <c r="J4" s="221" t="s">
        <v>117</v>
      </c>
      <c r="K4" s="221" t="s">
        <v>158</v>
      </c>
      <c r="L4" s="221" t="s">
        <v>159</v>
      </c>
      <c r="M4" s="221" t="s">
        <v>160</v>
      </c>
      <c r="N4" s="221" t="s">
        <v>161</v>
      </c>
      <c r="O4" s="221" t="s">
        <v>11</v>
      </c>
      <c r="Q4" s="229" t="s">
        <v>294</v>
      </c>
    </row>
    <row r="5" spans="2:17" ht="15.75" thickBot="1" x14ac:dyDescent="0.3">
      <c r="C5" s="222"/>
      <c r="D5" s="223"/>
      <c r="E5" s="223"/>
      <c r="F5" s="223"/>
      <c r="G5" s="223" t="s">
        <v>162</v>
      </c>
      <c r="H5" s="223"/>
      <c r="I5" s="223"/>
      <c r="J5" s="223"/>
      <c r="K5" s="223"/>
      <c r="L5" s="223">
        <v>5</v>
      </c>
      <c r="M5" s="223"/>
      <c r="N5" s="223"/>
      <c r="O5" s="223">
        <v>105</v>
      </c>
      <c r="P5" t="s">
        <v>34</v>
      </c>
    </row>
    <row r="8" spans="2:17" x14ac:dyDescent="0.25">
      <c r="B8" t="s">
        <v>84</v>
      </c>
      <c r="D8">
        <v>8</v>
      </c>
      <c r="E8">
        <v>5</v>
      </c>
      <c r="F8">
        <v>5</v>
      </c>
      <c r="G8">
        <v>8</v>
      </c>
      <c r="H8">
        <v>5</v>
      </c>
      <c r="I8">
        <v>12</v>
      </c>
      <c r="J8">
        <v>7</v>
      </c>
      <c r="K8">
        <v>8</v>
      </c>
      <c r="L8">
        <v>5</v>
      </c>
      <c r="M8">
        <v>8</v>
      </c>
      <c r="O8">
        <f>SUM(D8:N8)</f>
        <v>71</v>
      </c>
      <c r="P8">
        <v>67.599999999999994</v>
      </c>
    </row>
    <row r="9" spans="2:17" x14ac:dyDescent="0.25">
      <c r="B9" t="s">
        <v>41</v>
      </c>
      <c r="D9">
        <v>7</v>
      </c>
      <c r="E9">
        <v>8</v>
      </c>
      <c r="F9">
        <v>4</v>
      </c>
      <c r="G9">
        <v>8</v>
      </c>
      <c r="H9">
        <v>6</v>
      </c>
      <c r="I9">
        <v>14</v>
      </c>
      <c r="J9">
        <v>7</v>
      </c>
      <c r="K9">
        <v>6</v>
      </c>
      <c r="L9">
        <v>5</v>
      </c>
      <c r="M9">
        <v>7</v>
      </c>
      <c r="O9">
        <f>SUM(D9:N9)</f>
        <v>72</v>
      </c>
      <c r="P9">
        <v>68.599999999999994</v>
      </c>
    </row>
    <row r="11" spans="2:17" ht="15.75" thickBot="1" x14ac:dyDescent="0.3"/>
    <row r="12" spans="2:17" ht="64.5" thickBot="1" x14ac:dyDescent="0.3">
      <c r="C12" s="224" t="s">
        <v>114</v>
      </c>
      <c r="D12" s="225" t="s">
        <v>3</v>
      </c>
      <c r="E12" s="225" t="s">
        <v>116</v>
      </c>
      <c r="F12" s="225" t="s">
        <v>115</v>
      </c>
      <c r="G12" s="225" t="s">
        <v>155</v>
      </c>
      <c r="H12" s="225" t="s">
        <v>164</v>
      </c>
      <c r="I12" s="225" t="s">
        <v>165</v>
      </c>
      <c r="J12" s="225" t="s">
        <v>117</v>
      </c>
      <c r="K12" s="225" t="s">
        <v>158</v>
      </c>
      <c r="L12" s="225" t="s">
        <v>166</v>
      </c>
      <c r="M12" s="225" t="s">
        <v>160</v>
      </c>
      <c r="N12" s="225" t="s">
        <v>161</v>
      </c>
      <c r="O12" s="225" t="s">
        <v>11</v>
      </c>
    </row>
    <row r="13" spans="2:17" ht="26.25" thickBot="1" x14ac:dyDescent="0.3">
      <c r="C13" s="226"/>
      <c r="D13" s="227"/>
      <c r="E13" s="227"/>
      <c r="F13" s="227"/>
      <c r="G13" s="227" t="s">
        <v>162</v>
      </c>
      <c r="H13" s="227" t="s">
        <v>167</v>
      </c>
      <c r="I13" s="227"/>
      <c r="J13" s="227"/>
      <c r="K13" s="227"/>
      <c r="L13" s="227"/>
      <c r="M13" s="227"/>
      <c r="N13" s="227"/>
      <c r="O13" s="227"/>
    </row>
    <row r="14" spans="2:17" ht="15.75" thickBot="1" x14ac:dyDescent="0.3">
      <c r="C14" s="228"/>
      <c r="D14" s="199">
        <v>10</v>
      </c>
      <c r="E14" s="199">
        <v>5</v>
      </c>
      <c r="F14" s="199">
        <v>5</v>
      </c>
      <c r="G14" s="199">
        <v>5</v>
      </c>
      <c r="H14" s="199">
        <v>5</v>
      </c>
      <c r="I14" s="199">
        <v>5</v>
      </c>
      <c r="J14" s="199">
        <v>5</v>
      </c>
      <c r="K14" s="199">
        <v>5</v>
      </c>
      <c r="L14" s="199">
        <v>5</v>
      </c>
      <c r="M14" s="199">
        <v>5</v>
      </c>
      <c r="N14" s="199"/>
      <c r="O14" s="199">
        <v>55</v>
      </c>
    </row>
    <row r="15" spans="2:17" x14ac:dyDescent="0.25">
      <c r="B15" t="s">
        <v>129</v>
      </c>
      <c r="C15" t="s">
        <v>334</v>
      </c>
      <c r="D15">
        <v>8</v>
      </c>
      <c r="E15">
        <v>4</v>
      </c>
      <c r="F15">
        <v>3</v>
      </c>
      <c r="G15">
        <v>4</v>
      </c>
      <c r="H15">
        <v>3</v>
      </c>
      <c r="I15">
        <v>4</v>
      </c>
      <c r="J15">
        <v>5</v>
      </c>
      <c r="K15">
        <v>3</v>
      </c>
      <c r="L15">
        <v>3</v>
      </c>
      <c r="M15">
        <v>4</v>
      </c>
      <c r="O15">
        <f>SUM(D15:N15)</f>
        <v>41</v>
      </c>
      <c r="P15">
        <v>74.5</v>
      </c>
      <c r="Q15" s="38">
        <v>3</v>
      </c>
    </row>
    <row r="16" spans="2:17" x14ac:dyDescent="0.25">
      <c r="B16" t="s">
        <v>42</v>
      </c>
      <c r="D16">
        <v>7</v>
      </c>
      <c r="E16">
        <v>3</v>
      </c>
      <c r="F16">
        <v>4</v>
      </c>
      <c r="G16">
        <v>3</v>
      </c>
      <c r="H16">
        <v>4</v>
      </c>
      <c r="I16">
        <v>3</v>
      </c>
      <c r="J16">
        <v>3</v>
      </c>
      <c r="K16">
        <v>3</v>
      </c>
      <c r="L16">
        <v>3</v>
      </c>
      <c r="M16">
        <v>4</v>
      </c>
      <c r="O16">
        <f>SUM(D16:N16)</f>
        <v>37</v>
      </c>
      <c r="P16">
        <v>67.3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27</vt:i4>
      </vt:variant>
    </vt:vector>
  </HeadingPairs>
  <TitlesOfParts>
    <vt:vector size="27" baseType="lpstr">
      <vt:lpstr>СЖМ</vt:lpstr>
      <vt:lpstr>СММ</vt:lpstr>
      <vt:lpstr>КМФ</vt:lpstr>
      <vt:lpstr>СМФ</vt:lpstr>
      <vt:lpstr>КЧМ</vt:lpstr>
      <vt:lpstr>АппМан</vt:lpstr>
      <vt:lpstr>КомбіМан</vt:lpstr>
      <vt:lpstr>Soak-off</vt:lpstr>
      <vt:lpstr>Верхние формы</vt:lpstr>
      <vt:lpstr>СПГЛ</vt:lpstr>
      <vt:lpstr>Миндаль+ДФ</vt:lpstr>
      <vt:lpstr>МоднСалМод</vt:lpstr>
      <vt:lpstr>Стилет</vt:lpstr>
      <vt:lpstr>ХрустФр</vt:lpstr>
      <vt:lpstr>МанОМС</vt:lpstr>
      <vt:lpstr>MIX</vt:lpstr>
      <vt:lpstr>Постер Свобод Тема</vt:lpstr>
      <vt:lpstr>Постер Инста</vt:lpstr>
      <vt:lpstr>Аерогр.Тренд.дизайн</vt:lpstr>
      <vt:lpstr>Декор предмета</vt:lpstr>
      <vt:lpstr>3D дизайн на типсе</vt:lpstr>
      <vt:lpstr>Диз на 5типсах</vt:lpstr>
      <vt:lpstr>Инкрустация</vt:lpstr>
      <vt:lpstr>диз.тіпса Салон.ст пед</vt:lpstr>
      <vt:lpstr>Фан.мод на руці</vt:lpstr>
      <vt:lpstr>Под.дизайн</vt:lpstr>
      <vt:lpstr>ХД роср короб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Kafo</cp:lastModifiedBy>
  <dcterms:created xsi:type="dcterms:W3CDTF">2022-10-13T16:53:25Z</dcterms:created>
  <dcterms:modified xsi:type="dcterms:W3CDTF">2022-11-02T09:41:17Z</dcterms:modified>
</cp:coreProperties>
</file>